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enx13/Desktop/revised_07-28-2024/"/>
    </mc:Choice>
  </mc:AlternateContent>
  <xr:revisionPtr revIDLastSave="0" documentId="13_ncr:1_{CCD604BE-782F-4647-B4B1-B8389C8D2EB6}" xr6:coauthVersionLast="47" xr6:coauthVersionMax="47" xr10:uidLastSave="{00000000-0000-0000-0000-000000000000}"/>
  <bookViews>
    <workbookView xWindow="0" yWindow="2720" windowWidth="30240" windowHeight="17500" activeTab="1" xr2:uid="{00000000-000D-0000-FFFF-FFFF00000000}"/>
  </bookViews>
  <sheets>
    <sheet name="Figure 1e" sheetId="19" r:id="rId1"/>
    <sheet name="Figure 1f" sheetId="31" r:id="rId2"/>
    <sheet name="Figure 1g (top panel)" sheetId="62" r:id="rId3"/>
    <sheet name="Figure 1g (bottom panel)" sheetId="60" r:id="rId4"/>
    <sheet name="Figure 2d" sheetId="61" r:id="rId5"/>
    <sheet name="Figure 3a" sheetId="59" r:id="rId6"/>
    <sheet name="Figure 4a (top panel)" sheetId="32" r:id="rId7"/>
    <sheet name="Figure 4a (bottom panel)" sheetId="53" r:id="rId8"/>
    <sheet name="Figure 4c" sheetId="39" r:id="rId9"/>
    <sheet name="Figure 6b" sheetId="36" r:id="rId10"/>
    <sheet name="Figure 6c" sheetId="37" r:id="rId11"/>
    <sheet name="Figure 6d" sheetId="38" r:id="rId12"/>
    <sheet name="Supplementary Figure 1" sheetId="33" r:id="rId13"/>
  </sheets>
  <definedNames>
    <definedName name="_310helix_124_128_1" localSheetId="7">'Figure 4a (bottom panel)'!#REF!</definedName>
    <definedName name="_310helix_124_128_1" localSheetId="6">'Figure 4a (top panel)'!$L$4:$N$72</definedName>
    <definedName name="_310helix_124_128_1_4" localSheetId="7">'Figure 4a (bottom panel)'!#REF!</definedName>
    <definedName name="_310helix_124_128_1_4" localSheetId="6">'Figure 4a (top panel)'!$L$4:$N$118</definedName>
    <definedName name="FPLC08242022_Cleaved_15N_CD28H42_Varvara_001" localSheetId="0">'Figure 1e'!$A$14:$B$256</definedName>
    <definedName name="P119_P121" localSheetId="7">'Figure 4a (bottom panel)'!$A$6:$C$80</definedName>
    <definedName name="P142_P144_P147_P149" localSheetId="7">'Figure 4a (bottom panel)'!$K$6:$M$105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6" i="62" l="1"/>
  <c r="Z56" i="62"/>
  <c r="Y56" i="62"/>
  <c r="X56" i="62"/>
  <c r="W56" i="62"/>
  <c r="V56" i="62"/>
  <c r="U56" i="62"/>
  <c r="T56" i="62"/>
  <c r="S56" i="62"/>
  <c r="R56" i="62"/>
  <c r="Q56" i="62"/>
  <c r="P56" i="62"/>
  <c r="AA55" i="62"/>
  <c r="Z55" i="62"/>
  <c r="Y55" i="62"/>
  <c r="X55" i="62"/>
  <c r="W55" i="62"/>
  <c r="V55" i="62"/>
  <c r="U55" i="62"/>
  <c r="T55" i="62"/>
  <c r="S55" i="62"/>
  <c r="R55" i="62"/>
  <c r="Q55" i="62"/>
  <c r="P55" i="62"/>
  <c r="AA54" i="62"/>
  <c r="Z54" i="62"/>
  <c r="Y54" i="62"/>
  <c r="X54" i="62"/>
  <c r="W54" i="62"/>
  <c r="V54" i="62"/>
  <c r="U54" i="62"/>
  <c r="T54" i="62"/>
  <c r="S54" i="62"/>
  <c r="R54" i="62"/>
  <c r="Q54" i="62"/>
  <c r="P54" i="62"/>
  <c r="AA53" i="62"/>
  <c r="Z53" i="62"/>
  <c r="Y53" i="62"/>
  <c r="X53" i="62"/>
  <c r="W53" i="62"/>
  <c r="V53" i="62"/>
  <c r="U53" i="62"/>
  <c r="T53" i="62"/>
  <c r="S53" i="62"/>
  <c r="R53" i="62"/>
  <c r="Q53" i="62"/>
  <c r="P53" i="62"/>
  <c r="AA52" i="62"/>
  <c r="Z52" i="62"/>
  <c r="Y52" i="62"/>
  <c r="X52" i="62"/>
  <c r="W52" i="62"/>
  <c r="V52" i="62"/>
  <c r="U52" i="62"/>
  <c r="T52" i="62"/>
  <c r="S52" i="62"/>
  <c r="R52" i="62"/>
  <c r="Q52" i="62"/>
  <c r="P52" i="62"/>
  <c r="AA51" i="62"/>
  <c r="Z51" i="62"/>
  <c r="Y51" i="62"/>
  <c r="X51" i="62"/>
  <c r="W51" i="62"/>
  <c r="V51" i="62"/>
  <c r="U51" i="62"/>
  <c r="T51" i="62"/>
  <c r="S51" i="62"/>
  <c r="R51" i="62"/>
  <c r="Q51" i="62"/>
  <c r="P51" i="62"/>
  <c r="AA50" i="62"/>
  <c r="Z50" i="62"/>
  <c r="Y50" i="62"/>
  <c r="X50" i="62"/>
  <c r="W50" i="62"/>
  <c r="V50" i="62"/>
  <c r="U50" i="62"/>
  <c r="T50" i="62"/>
  <c r="S50" i="62"/>
  <c r="R50" i="62"/>
  <c r="Q50" i="62"/>
  <c r="P50" i="62"/>
  <c r="AA49" i="62"/>
  <c r="Z49" i="62"/>
  <c r="Y49" i="62"/>
  <c r="X49" i="62"/>
  <c r="W49" i="62"/>
  <c r="V49" i="62"/>
  <c r="U49" i="62"/>
  <c r="T49" i="62"/>
  <c r="S49" i="62"/>
  <c r="R49" i="62"/>
  <c r="Q49" i="62"/>
  <c r="P49" i="62"/>
  <c r="AA48" i="62"/>
  <c r="Z48" i="62"/>
  <c r="Y48" i="62"/>
  <c r="X48" i="62"/>
  <c r="W48" i="62"/>
  <c r="V48" i="62"/>
  <c r="U48" i="62"/>
  <c r="T48" i="62"/>
  <c r="S48" i="62"/>
  <c r="R48" i="62"/>
  <c r="Q48" i="62"/>
  <c r="P48" i="62"/>
  <c r="AA47" i="62"/>
  <c r="Z47" i="62"/>
  <c r="Y47" i="62"/>
  <c r="X47" i="62"/>
  <c r="W47" i="62"/>
  <c r="V47" i="62"/>
  <c r="U47" i="62"/>
  <c r="T47" i="62"/>
  <c r="S47" i="62"/>
  <c r="R47" i="62"/>
  <c r="Q47" i="62"/>
  <c r="P47" i="62"/>
  <c r="AA46" i="62"/>
  <c r="Z46" i="62"/>
  <c r="Y46" i="62"/>
  <c r="X46" i="62"/>
  <c r="W46" i="62"/>
  <c r="V46" i="62"/>
  <c r="U46" i="62"/>
  <c r="T46" i="62"/>
  <c r="S46" i="62"/>
  <c r="R46" i="62"/>
  <c r="Q46" i="62"/>
  <c r="P46" i="62"/>
  <c r="AA45" i="62"/>
  <c r="Z45" i="62"/>
  <c r="Y45" i="62"/>
  <c r="X45" i="62"/>
  <c r="W45" i="62"/>
  <c r="V45" i="62"/>
  <c r="U45" i="62"/>
  <c r="T45" i="62"/>
  <c r="S45" i="62"/>
  <c r="R45" i="62"/>
  <c r="Q45" i="62"/>
  <c r="P45" i="62"/>
  <c r="AA44" i="62"/>
  <c r="Z44" i="62"/>
  <c r="Y44" i="62"/>
  <c r="X44" i="62"/>
  <c r="W44" i="62"/>
  <c r="V44" i="62"/>
  <c r="U44" i="62"/>
  <c r="T44" i="62"/>
  <c r="S44" i="62"/>
  <c r="R44" i="62"/>
  <c r="Q44" i="62"/>
  <c r="P44" i="62"/>
  <c r="AA43" i="62"/>
  <c r="Z43" i="62"/>
  <c r="Y43" i="62"/>
  <c r="X43" i="62"/>
  <c r="W43" i="62"/>
  <c r="V43" i="62"/>
  <c r="U43" i="62"/>
  <c r="T43" i="62"/>
  <c r="S43" i="62"/>
  <c r="R43" i="62"/>
  <c r="Q43" i="62"/>
  <c r="P43" i="62"/>
  <c r="AA42" i="62"/>
  <c r="Z42" i="62"/>
  <c r="Y42" i="62"/>
  <c r="X42" i="62"/>
  <c r="W42" i="62"/>
  <c r="V42" i="62"/>
  <c r="U42" i="62"/>
  <c r="T42" i="62"/>
  <c r="S42" i="62"/>
  <c r="R42" i="62"/>
  <c r="Q42" i="62"/>
  <c r="P42" i="62"/>
  <c r="AA41" i="62"/>
  <c r="Z41" i="62"/>
  <c r="Y41" i="62"/>
  <c r="X41" i="62"/>
  <c r="W41" i="62"/>
  <c r="V41" i="62"/>
  <c r="U41" i="62"/>
  <c r="T41" i="62"/>
  <c r="S41" i="62"/>
  <c r="R41" i="62"/>
  <c r="Q41" i="62"/>
  <c r="P41" i="62"/>
  <c r="AA40" i="62"/>
  <c r="Z40" i="62"/>
  <c r="Y40" i="62"/>
  <c r="X40" i="62"/>
  <c r="W40" i="62"/>
  <c r="V40" i="62"/>
  <c r="U40" i="62"/>
  <c r="T40" i="62"/>
  <c r="S40" i="62"/>
  <c r="R40" i="62"/>
  <c r="Q40" i="62"/>
  <c r="P40" i="62"/>
  <c r="AA39" i="62"/>
  <c r="Z39" i="62"/>
  <c r="Y39" i="62"/>
  <c r="X39" i="62"/>
  <c r="W39" i="62"/>
  <c r="V39" i="62"/>
  <c r="U39" i="62"/>
  <c r="T39" i="62"/>
  <c r="S39" i="62"/>
  <c r="R39" i="62"/>
  <c r="Q39" i="62"/>
  <c r="P39" i="62"/>
  <c r="AA38" i="62"/>
  <c r="Z38" i="62"/>
  <c r="Y38" i="62"/>
  <c r="X38" i="62"/>
  <c r="W38" i="62"/>
  <c r="V38" i="62"/>
  <c r="U38" i="62"/>
  <c r="T38" i="62"/>
  <c r="S38" i="62"/>
  <c r="R38" i="62"/>
  <c r="Q38" i="62"/>
  <c r="P38" i="62"/>
  <c r="AA37" i="62"/>
  <c r="Z37" i="62"/>
  <c r="Y37" i="62"/>
  <c r="X37" i="62"/>
  <c r="W37" i="62"/>
  <c r="V37" i="62"/>
  <c r="U37" i="62"/>
  <c r="T37" i="62"/>
  <c r="S37" i="62"/>
  <c r="R37" i="62"/>
  <c r="Q37" i="62"/>
  <c r="P37" i="62"/>
  <c r="AA36" i="62"/>
  <c r="Z36" i="62"/>
  <c r="Y36" i="62"/>
  <c r="X36" i="62"/>
  <c r="W36" i="62"/>
  <c r="V36" i="62"/>
  <c r="U36" i="62"/>
  <c r="T36" i="62"/>
  <c r="S36" i="62"/>
  <c r="R36" i="62"/>
  <c r="Q36" i="62"/>
  <c r="P36" i="62"/>
  <c r="AA35" i="62"/>
  <c r="Z35" i="62"/>
  <c r="Y35" i="62"/>
  <c r="X35" i="62"/>
  <c r="W35" i="62"/>
  <c r="V35" i="62"/>
  <c r="U35" i="62"/>
  <c r="T35" i="62"/>
  <c r="S35" i="62"/>
  <c r="R35" i="62"/>
  <c r="Q35" i="62"/>
  <c r="P35" i="62"/>
  <c r="AA34" i="62"/>
  <c r="Z34" i="62"/>
  <c r="Y34" i="62"/>
  <c r="X34" i="62"/>
  <c r="W34" i="62"/>
  <c r="V34" i="62"/>
  <c r="U34" i="62"/>
  <c r="T34" i="62"/>
  <c r="S34" i="62"/>
  <c r="R34" i="62"/>
  <c r="Q34" i="62"/>
  <c r="P34" i="62"/>
  <c r="AA33" i="62"/>
  <c r="Z33" i="62"/>
  <c r="Y33" i="62"/>
  <c r="X33" i="62"/>
  <c r="W33" i="62"/>
  <c r="V33" i="62"/>
  <c r="U33" i="62"/>
  <c r="T33" i="62"/>
  <c r="S33" i="62"/>
  <c r="R33" i="62"/>
  <c r="Q33" i="62"/>
  <c r="P33" i="62"/>
  <c r="AA32" i="62"/>
  <c r="Z32" i="62"/>
  <c r="Y32" i="62"/>
  <c r="X32" i="62"/>
  <c r="W32" i="62"/>
  <c r="V32" i="62"/>
  <c r="U32" i="62"/>
  <c r="T32" i="62"/>
  <c r="S32" i="62"/>
  <c r="R32" i="62"/>
  <c r="Q32" i="62"/>
  <c r="P32" i="62"/>
  <c r="AA31" i="62"/>
  <c r="Z31" i="62"/>
  <c r="Y31" i="62"/>
  <c r="X31" i="62"/>
  <c r="W31" i="62"/>
  <c r="V31" i="62"/>
  <c r="U31" i="62"/>
  <c r="T31" i="62"/>
  <c r="S31" i="62"/>
  <c r="R31" i="62"/>
  <c r="Q31" i="62"/>
  <c r="P31" i="62"/>
  <c r="AA30" i="62"/>
  <c r="Z30" i="62"/>
  <c r="Y30" i="62"/>
  <c r="X30" i="62"/>
  <c r="W30" i="62"/>
  <c r="V30" i="62"/>
  <c r="U30" i="62"/>
  <c r="T30" i="62"/>
  <c r="S30" i="62"/>
  <c r="R30" i="62"/>
  <c r="Q30" i="62"/>
  <c r="P30" i="62"/>
  <c r="AA29" i="62"/>
  <c r="Z29" i="62"/>
  <c r="Y29" i="62"/>
  <c r="X29" i="62"/>
  <c r="W29" i="62"/>
  <c r="V29" i="62"/>
  <c r="U29" i="62"/>
  <c r="T29" i="62"/>
  <c r="S29" i="62"/>
  <c r="R29" i="62"/>
  <c r="Q29" i="62"/>
  <c r="P29" i="62"/>
  <c r="AA28" i="62"/>
  <c r="Z28" i="62"/>
  <c r="Y28" i="62"/>
  <c r="X28" i="62"/>
  <c r="W28" i="62"/>
  <c r="V28" i="62"/>
  <c r="U28" i="62"/>
  <c r="T28" i="62"/>
  <c r="S28" i="62"/>
  <c r="R28" i="62"/>
  <c r="Q28" i="62"/>
  <c r="P28" i="62"/>
  <c r="AA27" i="62"/>
  <c r="Z27" i="62"/>
  <c r="Y27" i="62"/>
  <c r="X27" i="62"/>
  <c r="W27" i="62"/>
  <c r="V27" i="62"/>
  <c r="U27" i="62"/>
  <c r="T27" i="62"/>
  <c r="S27" i="62"/>
  <c r="R27" i="62"/>
  <c r="Q27" i="62"/>
  <c r="P27" i="62"/>
  <c r="AA26" i="62"/>
  <c r="Z26" i="62"/>
  <c r="Y26" i="62"/>
  <c r="X26" i="62"/>
  <c r="W26" i="62"/>
  <c r="V26" i="62"/>
  <c r="U26" i="62"/>
  <c r="T26" i="62"/>
  <c r="S26" i="62"/>
  <c r="R26" i="62"/>
  <c r="Q26" i="62"/>
  <c r="P26" i="62"/>
  <c r="AA25" i="62"/>
  <c r="Z25" i="62"/>
  <c r="Y25" i="62"/>
  <c r="X25" i="62"/>
  <c r="W25" i="62"/>
  <c r="V25" i="62"/>
  <c r="U25" i="62"/>
  <c r="T25" i="62"/>
  <c r="S25" i="62"/>
  <c r="R25" i="62"/>
  <c r="Q25" i="62"/>
  <c r="P25" i="62"/>
  <c r="AA24" i="62"/>
  <c r="Z24" i="62"/>
  <c r="Y24" i="62"/>
  <c r="X24" i="62"/>
  <c r="W24" i="62"/>
  <c r="V24" i="62"/>
  <c r="U24" i="62"/>
  <c r="T24" i="62"/>
  <c r="S24" i="62"/>
  <c r="R24" i="62"/>
  <c r="Q24" i="62"/>
  <c r="P24" i="62"/>
  <c r="AA23" i="62"/>
  <c r="Z23" i="62"/>
  <c r="Y23" i="62"/>
  <c r="X23" i="62"/>
  <c r="W23" i="62"/>
  <c r="V23" i="62"/>
  <c r="U23" i="62"/>
  <c r="T23" i="62"/>
  <c r="S23" i="62"/>
  <c r="R23" i="62"/>
  <c r="Q23" i="62"/>
  <c r="P23" i="62"/>
  <c r="AA22" i="62"/>
  <c r="Z22" i="62"/>
  <c r="Y22" i="62"/>
  <c r="X22" i="62"/>
  <c r="W22" i="62"/>
  <c r="V22" i="62"/>
  <c r="U22" i="62"/>
  <c r="T22" i="62"/>
  <c r="S22" i="62"/>
  <c r="R22" i="62"/>
  <c r="Q22" i="62"/>
  <c r="P22" i="62"/>
  <c r="AA21" i="62"/>
  <c r="Z21" i="62"/>
  <c r="Y21" i="62"/>
  <c r="X21" i="62"/>
  <c r="W21" i="62"/>
  <c r="V21" i="62"/>
  <c r="U21" i="62"/>
  <c r="T21" i="62"/>
  <c r="S21" i="62"/>
  <c r="R21" i="62"/>
  <c r="Q21" i="62"/>
  <c r="P21" i="62"/>
  <c r="AA20" i="62"/>
  <c r="Z20" i="62"/>
  <c r="Y20" i="62"/>
  <c r="X20" i="62"/>
  <c r="W20" i="62"/>
  <c r="V20" i="62"/>
  <c r="U20" i="62"/>
  <c r="T20" i="62"/>
  <c r="S20" i="62"/>
  <c r="R20" i="62"/>
  <c r="Q20" i="62"/>
  <c r="P20" i="62"/>
  <c r="AA19" i="62"/>
  <c r="Z19" i="62"/>
  <c r="Y19" i="62"/>
  <c r="X19" i="62"/>
  <c r="W19" i="62"/>
  <c r="V19" i="62"/>
  <c r="U19" i="62"/>
  <c r="T19" i="62"/>
  <c r="S19" i="62"/>
  <c r="R19" i="62"/>
  <c r="Q19" i="62"/>
  <c r="P19" i="62"/>
  <c r="AA18" i="62"/>
  <c r="Z18" i="62"/>
  <c r="Y18" i="62"/>
  <c r="X18" i="62"/>
  <c r="W18" i="62"/>
  <c r="V18" i="62"/>
  <c r="U18" i="62"/>
  <c r="T18" i="62"/>
  <c r="S18" i="62"/>
  <c r="R18" i="62"/>
  <c r="Q18" i="62"/>
  <c r="P18" i="62"/>
  <c r="AA17" i="62"/>
  <c r="Z17" i="62"/>
  <c r="Y17" i="62"/>
  <c r="X17" i="62"/>
  <c r="W17" i="62"/>
  <c r="V17" i="62"/>
  <c r="U17" i="62"/>
  <c r="T17" i="62"/>
  <c r="S17" i="62"/>
  <c r="R17" i="62"/>
  <c r="Q17" i="62"/>
  <c r="P17" i="62"/>
  <c r="AA16" i="62"/>
  <c r="Z16" i="62"/>
  <c r="Y16" i="62"/>
  <c r="X16" i="62"/>
  <c r="W16" i="62"/>
  <c r="V16" i="62"/>
  <c r="U16" i="62"/>
  <c r="T16" i="62"/>
  <c r="S16" i="62"/>
  <c r="R16" i="62"/>
  <c r="Q16" i="62"/>
  <c r="P16" i="62"/>
  <c r="AA15" i="62"/>
  <c r="Z15" i="62"/>
  <c r="Y15" i="62"/>
  <c r="X15" i="62"/>
  <c r="W15" i="62"/>
  <c r="V15" i="62"/>
  <c r="U15" i="62"/>
  <c r="T15" i="62"/>
  <c r="S15" i="62"/>
  <c r="R15" i="62"/>
  <c r="Q15" i="62"/>
  <c r="P15" i="62"/>
  <c r="AA14" i="62"/>
  <c r="Z14" i="62"/>
  <c r="Y14" i="62"/>
  <c r="X14" i="62"/>
  <c r="W14" i="62"/>
  <c r="V14" i="62"/>
  <c r="U14" i="62"/>
  <c r="T14" i="62"/>
  <c r="S14" i="62"/>
  <c r="R14" i="62"/>
  <c r="Q14" i="62"/>
  <c r="P14" i="62"/>
  <c r="AA13" i="62"/>
  <c r="Z13" i="62"/>
  <c r="Y13" i="62"/>
  <c r="X13" i="62"/>
  <c r="W13" i="62"/>
  <c r="V13" i="62"/>
  <c r="U13" i="62"/>
  <c r="T13" i="62"/>
  <c r="S13" i="62"/>
  <c r="R13" i="62"/>
  <c r="Q13" i="62"/>
  <c r="P13" i="62"/>
  <c r="AA12" i="62"/>
  <c r="Z12" i="62"/>
  <c r="Y12" i="62"/>
  <c r="X12" i="62"/>
  <c r="W12" i="62"/>
  <c r="V12" i="62"/>
  <c r="U12" i="62"/>
  <c r="T12" i="62"/>
  <c r="S12" i="62"/>
  <c r="R12" i="62"/>
  <c r="Q12" i="62"/>
  <c r="P12" i="62"/>
  <c r="AA11" i="62"/>
  <c r="Z11" i="62"/>
  <c r="Y11" i="62"/>
  <c r="X11" i="62"/>
  <c r="W11" i="62"/>
  <c r="V11" i="62"/>
  <c r="U11" i="62"/>
  <c r="T11" i="62"/>
  <c r="S11" i="62"/>
  <c r="R11" i="62"/>
  <c r="Q11" i="62"/>
  <c r="P11" i="62"/>
  <c r="AA10" i="62"/>
  <c r="Z10" i="62"/>
  <c r="Y10" i="62"/>
  <c r="X10" i="62"/>
  <c r="W10" i="62"/>
  <c r="V10" i="62"/>
  <c r="U10" i="62"/>
  <c r="T10" i="62"/>
  <c r="S10" i="62"/>
  <c r="R10" i="62"/>
  <c r="Q10" i="62"/>
  <c r="P10" i="62"/>
  <c r="AA9" i="62"/>
  <c r="Z9" i="62"/>
  <c r="Y9" i="62"/>
  <c r="X9" i="62"/>
  <c r="W9" i="62"/>
  <c r="V9" i="62"/>
  <c r="U9" i="62"/>
  <c r="T9" i="62"/>
  <c r="S9" i="62"/>
  <c r="R9" i="62"/>
  <c r="Q9" i="62"/>
  <c r="P9" i="62"/>
  <c r="AA8" i="62"/>
  <c r="Z8" i="62"/>
  <c r="Y8" i="62"/>
  <c r="X8" i="62"/>
  <c r="W8" i="62"/>
  <c r="V8" i="62"/>
  <c r="U8" i="62"/>
  <c r="T8" i="62"/>
  <c r="S8" i="62"/>
  <c r="R8" i="62"/>
  <c r="Q8" i="62"/>
  <c r="P8" i="62"/>
  <c r="AA7" i="62"/>
  <c r="Z7" i="62"/>
  <c r="Y7" i="62"/>
  <c r="X7" i="62"/>
  <c r="W7" i="62"/>
  <c r="V7" i="62"/>
  <c r="U7" i="62"/>
  <c r="T7" i="62"/>
  <c r="S7" i="62"/>
  <c r="R7" i="62"/>
  <c r="Q7" i="62"/>
  <c r="P7" i="62"/>
  <c r="AA6" i="62"/>
  <c r="Z6" i="62"/>
  <c r="Y6" i="62"/>
  <c r="X6" i="62"/>
  <c r="W6" i="62"/>
  <c r="V6" i="62"/>
  <c r="U6" i="62"/>
  <c r="T6" i="62"/>
  <c r="S6" i="62"/>
  <c r="R6" i="62"/>
  <c r="Q6" i="62"/>
  <c r="P6" i="62"/>
  <c r="D33" i="61"/>
  <c r="D32" i="61"/>
  <c r="D29" i="61"/>
  <c r="D28" i="61"/>
  <c r="D27" i="61"/>
  <c r="D23" i="61"/>
  <c r="D22" i="61"/>
  <c r="D21" i="61"/>
  <c r="D18" i="61"/>
  <c r="D17" i="61"/>
  <c r="D16" i="61"/>
  <c r="D12" i="61"/>
  <c r="D11" i="61"/>
  <c r="D10" i="61"/>
  <c r="D9" i="61"/>
  <c r="D8" i="61"/>
  <c r="D7" i="61"/>
  <c r="D6" i="61"/>
  <c r="D5" i="61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14" i="36"/>
  <c r="H13" i="36"/>
  <c r="H12" i="36"/>
  <c r="H11" i="36"/>
  <c r="H10" i="36"/>
  <c r="H9" i="36"/>
  <c r="H8" i="36"/>
  <c r="H7" i="36"/>
  <c r="H6" i="36"/>
  <c r="H5" i="36"/>
  <c r="H4" i="36"/>
  <c r="H3" i="3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F8C1DBA-25E5-0743-BB80-95A8955095F7}" name="310helix_124-128-111" type="6" refreshedVersion="8" deleted="1" background="1" saveData="1">
    <textPr sourceFile="/Users/chenx13/Downloads/310helix_124-128-1.txt" delimited="0">
      <textFields count="7">
        <textField/>
        <textField position="8"/>
        <textField position="9"/>
        <textField position="12"/>
        <textField position="19"/>
        <textField position="20"/>
        <textField position="27"/>
      </textFields>
    </textPr>
  </connection>
  <connection id="2" xr16:uid="{AAD97259-21F1-CC4F-8733-660C85A0F001}" name="310helix_124-128-12" type="6" refreshedVersion="8" deleted="1" background="1" saveData="1">
    <textPr sourceFile="/Users/chenx13/Downloads/310helix_124-128-1.txt" delimited="0">
      <textFields count="7">
        <textField/>
        <textField position="8"/>
        <textField position="9"/>
        <textField position="12"/>
        <textField position="19"/>
        <textField position="20"/>
        <textField position="27"/>
      </textFields>
    </textPr>
  </connection>
  <connection id="3" xr16:uid="{FDE9A56B-C037-B545-A711-C6BA668B1A92}" name="FPLC08242022_Cleaved_15N_CD28H42_Varvara 001" type="6" refreshedVersion="8" deleted="1" background="1" saveData="1">
    <textPr sourceFile="/Users/chenx13/Desktop/CD28_Hinge/raw_data/FPLC08242022_Cleaved_15N_CD28H42_Varvara 001.csv" comma="1">
      <textFields count="2">
        <textField/>
        <textField/>
      </textFields>
    </textPr>
  </connection>
  <connection id="4" xr16:uid="{A219C204-08DC-CB41-98F6-381809B81931}" name="P119-P121" type="6" refreshedVersion="8" deleted="1" background="1" saveData="1">
    <textPr sourceFile="/Users/chenx13/Downloads/P119-P121.txt" delimited="0">
      <textFields count="7">
        <textField/>
        <textField position="8"/>
        <textField position="9"/>
        <textField position="12"/>
        <textField position="19"/>
        <textField position="20"/>
        <textField position="27"/>
      </textFields>
    </textPr>
  </connection>
  <connection id="5" xr16:uid="{20871F07-29B5-9F4E-9E76-EEEA9FFB8DDC}" name="P142-P144-P147-P149" type="6" refreshedVersion="8" deleted="1" background="1" saveData="1">
    <textPr sourceFile="/Users/chenx13/Downloads/P142-P144-P147-P149.txt" delimited="0">
      <textFields count="7">
        <textField/>
        <textField position="8"/>
        <textField position="9"/>
        <textField position="12"/>
        <textField position="19"/>
        <textField position="20"/>
        <textField position="27"/>
      </textFields>
    </textPr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<sst xmlns="http://schemas.openxmlformats.org/spreadsheetml/2006/main" count="477" uniqueCount="83">
  <si>
    <t>C</t>
  </si>
  <si>
    <t>D</t>
  </si>
  <si>
    <t>E</t>
  </si>
  <si>
    <t>F</t>
  </si>
  <si>
    <t>G</t>
  </si>
  <si>
    <t>H</t>
  </si>
  <si>
    <t>Figure 1e</t>
  </si>
  <si>
    <t>Figure 1f</t>
  </si>
  <si>
    <t>circular dichroism (CD)</t>
  </si>
  <si>
    <t>Figure 1g</t>
  </si>
  <si>
    <t>Temperature</t>
  </si>
  <si>
    <t>[θ] at 196 nm (deg⋅cm2⋅dmol-1)</t>
  </si>
  <si>
    <t>liquid chromatography-mass spectrometry (LC-MS) data</t>
  </si>
  <si>
    <t>Supplementary Figure 1</t>
  </si>
  <si>
    <r>
      <rPr>
        <sz val="11"/>
        <color theme="1"/>
        <rFont val="Arial"/>
        <family val="2"/>
      </rPr>
      <t xml:space="preserve">SDS-PAGE showing fractions from size exclusion chromatography of </t>
    </r>
    <r>
      <rPr>
        <vertAlign val="superscript"/>
        <sz val="11"/>
        <color theme="1"/>
        <rFont val="Arial"/>
        <family val="2"/>
      </rPr>
      <t>15</t>
    </r>
    <r>
      <rPr>
        <sz val="11"/>
        <color theme="1"/>
        <rFont val="Arial"/>
        <family val="2"/>
      </rPr>
      <t xml:space="preserve">N-labeled CD28H. </t>
    </r>
  </si>
  <si>
    <t>Model11,23</t>
  </si>
  <si>
    <t>all others</t>
  </si>
  <si>
    <t>ASP-124</t>
  </si>
  <si>
    <t>ASN-125</t>
  </si>
  <si>
    <t>GLU-126</t>
  </si>
  <si>
    <t>LYS-127</t>
  </si>
  <si>
    <t>SER-128</t>
  </si>
  <si>
    <t>P119-121</t>
  </si>
  <si>
    <t>P142,144,147,149</t>
  </si>
  <si>
    <t>PRO-119</t>
  </si>
  <si>
    <t>PRO-142</t>
  </si>
  <si>
    <t>PRO-120</t>
  </si>
  <si>
    <t>PRO-144</t>
  </si>
  <si>
    <t>PRO-121</t>
  </si>
  <si>
    <t>PRO-147</t>
  </si>
  <si>
    <t>PRO-149</t>
  </si>
  <si>
    <t>Chromatogram from size exclusion chromatography of 15N-labeled CD28H following injection onto an FPLC system equipped with a Superdex 75pg column.</t>
  </si>
  <si>
    <t xml:space="preserve">GST pull-down indicates that CD28H does not form oligomers. </t>
  </si>
  <si>
    <t>Figure 3a</t>
  </si>
  <si>
    <t>Far-UV circular dichroism spectra of experimental (green) and reconstructed (blue) data for CD28H from 190 – 240 nm wavelength</t>
  </si>
  <si>
    <t>Wavelength (nm)</t>
  </si>
  <si>
    <t>Molar ellipticity [θ] from experimental data</t>
  </si>
  <si>
    <t>Molar ellipticity [θ] from reconstructed data</t>
  </si>
  <si>
    <t>I</t>
  </si>
  <si>
    <t>V</t>
  </si>
  <si>
    <t>M</t>
  </si>
  <si>
    <t>Y</t>
  </si>
  <si>
    <t>P</t>
  </si>
  <si>
    <t>L</t>
  </si>
  <si>
    <t>K</t>
  </si>
  <si>
    <t>N</t>
  </si>
  <si>
    <t>S</t>
  </si>
  <si>
    <t>T</t>
  </si>
  <si>
    <t>Figure 6b</t>
  </si>
  <si>
    <r>
      <t>C</t>
    </r>
    <r>
      <rPr>
        <sz val="11"/>
        <color rgb="FF000000"/>
        <rFont val="Symbol"/>
        <charset val="2"/>
      </rPr>
      <t>a</t>
    </r>
    <r>
      <rPr>
        <sz val="11"/>
        <color rgb="FF000000"/>
        <rFont val="Arial"/>
        <family val="2"/>
      </rPr>
      <t xml:space="preserve"> chemical shift index of the major conformational state of CD28H</t>
    </r>
  </si>
  <si>
    <t>Figure 6c</t>
  </si>
  <si>
    <t>Figure 4c</t>
  </si>
  <si>
    <t>Figure 4a (bottom panel)</t>
  </si>
  <si>
    <t>Ramachandran plot of residues P119 – P121, P142, P144, P147, and P149</t>
  </si>
  <si>
    <t xml:space="preserve">Figure 4a (top panel) </t>
  </si>
  <si>
    <t>Ramachandran plot of residues D124 – E126.</t>
  </si>
  <si>
    <t>Figure 6d</t>
  </si>
  <si>
    <r>
      <t>C</t>
    </r>
    <r>
      <rPr>
        <sz val="11"/>
        <color rgb="FF000000"/>
        <rFont val="Symbol"/>
        <charset val="2"/>
      </rPr>
      <t>a</t>
    </r>
    <r>
      <rPr>
        <sz val="11"/>
        <color rgb="FF000000"/>
        <rFont val="Arial"/>
        <family val="2"/>
      </rPr>
      <t xml:space="preserve"> chemical shift index of the major (orange) and minor (light blue, dark blue, dark green, and light green) conformational states of CD28H.</t>
    </r>
  </si>
  <si>
    <t>major</t>
  </si>
  <si>
    <t>f</t>
  </si>
  <si>
    <t>y</t>
  </si>
  <si>
    <t>UV(mAU)</t>
  </si>
  <si>
    <t>Elution volume (mL)</t>
  </si>
  <si>
    <t>Chemical shift index comparison for proline Ca atoms in CD28H compared to those in random coil structures.</t>
  </si>
  <si>
    <r>
      <t>C</t>
    </r>
    <r>
      <rPr>
        <sz val="11"/>
        <color theme="1"/>
        <rFont val="Symbol"/>
        <charset val="2"/>
      </rPr>
      <t>a</t>
    </r>
    <r>
      <rPr>
        <sz val="11"/>
        <color theme="1"/>
        <rFont val="Calibri"/>
        <family val="2"/>
        <scheme val="minor"/>
      </rPr>
      <t xml:space="preserve"> CSI</t>
    </r>
  </si>
  <si>
    <t>Residue #</t>
  </si>
  <si>
    <t>Ca chemical shift index comparison of CD28H glycine</t>
  </si>
  <si>
    <t>residue #</t>
  </si>
  <si>
    <t>CD [mdeg]</t>
  </si>
  <si>
    <r>
      <t>random coil C</t>
    </r>
    <r>
      <rPr>
        <sz val="11"/>
        <color theme="1"/>
        <rFont val="Symbol"/>
        <charset val="2"/>
      </rPr>
      <t>a</t>
    </r>
  </si>
  <si>
    <r>
      <t>Expt C</t>
    </r>
    <r>
      <rPr>
        <sz val="11"/>
        <color rgb="FF000000"/>
        <rFont val="Symbol"/>
        <charset val="2"/>
      </rPr>
      <t>a</t>
    </r>
  </si>
  <si>
    <t>CSI (Expt-random+adjust2011)</t>
  </si>
  <si>
    <t>minor-1</t>
  </si>
  <si>
    <t>minor-2</t>
  </si>
  <si>
    <t>Figure 2d</t>
  </si>
  <si>
    <t>delta</t>
  </si>
  <si>
    <t>t</t>
  </si>
  <si>
    <t>c</t>
  </si>
  <si>
    <t>Pro</t>
  </si>
  <si>
    <t>isomer</t>
  </si>
  <si>
    <r>
      <t>C</t>
    </r>
    <r>
      <rPr>
        <sz val="11"/>
        <color theme="1"/>
        <rFont val="Symbol"/>
        <charset val="2"/>
      </rPr>
      <t>b</t>
    </r>
  </si>
  <si>
    <r>
      <t>C</t>
    </r>
    <r>
      <rPr>
        <sz val="11"/>
        <color theme="1"/>
        <rFont val="Symbol"/>
        <charset val="2"/>
      </rPr>
      <t>g</t>
    </r>
  </si>
  <si>
    <t>Molar ellipticity [θ]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</si>
</sst>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vertAlign val="superscript"/>
      <sz val="11"/>
      <color theme="1"/>
      <name val="Arial"/>
      <family val="2"/>
    </font>
    <font>
      <sz val="10"/>
      <color rgb="FF000000"/>
      <name val="Helvetica Neue"/>
      <family val="2"/>
    </font>
    <font>
      <sz val="11"/>
      <color rgb="FF000000"/>
      <name val="Symbol"/>
      <charset val="2"/>
    </font>
    <font>
      <sz val="11"/>
      <color theme="1"/>
      <name val="Symbol"/>
      <charset val="2"/>
    </font>
    <font>
      <b/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 Bold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13" fillId="0" borderId="0" xfId="0" applyFont="1"/>
    <xf numFmtId="0" fontId="8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8" fillId="0" borderId="0" xfId="0" applyFont="1" applyAlignment="1">
      <alignment horizontal="center"/>
    </xf>
  </cellXfs>
  <cellStyles count="3">
    <cellStyle name="Normal" xfId="0" builtinId="0"/>
    <cellStyle name="Normal 2" xfId="2" xr:uid="{4D305713-CE77-3047-90C8-9022F784EFE9}"/>
    <cellStyle name="Normal 4" xfId="1" xr:uid="{E5713606-B228-3B45-9AF6-74DA66E03743}"/>
  </cellStyles>
  <dxfs count="0"/>
  <tableStyles count="0" defaultTableStyle="TableStyleMedium2" defaultPivotStyle="PivotStyleLight16"/>
  <colors>
    <mruColors>
      <color rgb="FF929000"/>
      <color rgb="FF26EE77"/>
      <color rgb="FF098039"/>
      <color rgb="FF5D41F0"/>
      <color rgb="FF6D8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eetMetadata" Target="metadata.xml"/><Relationship Id="rId3" Type="http://schemas.openxmlformats.org/officeDocument/2006/relationships/worksheet" Target="worksheets/sheet3.xml"/><Relationship Id="rId21" Type="http://schemas.microsoft.com/office/2017/06/relationships/rdRichValueStructure" Target="richData/rdrichvaluestructure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1e'!$A$14:$A$256</c:f>
              <c:numCache>
                <c:formatCode>General</c:formatCode>
                <c:ptCount val="243"/>
                <c:pt idx="0">
                  <c:v>40.161999999999999</c:v>
                </c:pt>
                <c:pt idx="1">
                  <c:v>40.408000000000001</c:v>
                </c:pt>
                <c:pt idx="2">
                  <c:v>40.655000000000001</c:v>
                </c:pt>
                <c:pt idx="3">
                  <c:v>40.901000000000003</c:v>
                </c:pt>
                <c:pt idx="4">
                  <c:v>41.148000000000003</c:v>
                </c:pt>
                <c:pt idx="5">
                  <c:v>41.393999999999998</c:v>
                </c:pt>
                <c:pt idx="6">
                  <c:v>41.640999999999998</c:v>
                </c:pt>
                <c:pt idx="7">
                  <c:v>41.887</c:v>
                </c:pt>
                <c:pt idx="8">
                  <c:v>42.134</c:v>
                </c:pt>
                <c:pt idx="9">
                  <c:v>42.38</c:v>
                </c:pt>
                <c:pt idx="10">
                  <c:v>42.627000000000002</c:v>
                </c:pt>
                <c:pt idx="11">
                  <c:v>42.872999999999998</c:v>
                </c:pt>
                <c:pt idx="12">
                  <c:v>43.12</c:v>
                </c:pt>
                <c:pt idx="13">
                  <c:v>43.366</c:v>
                </c:pt>
                <c:pt idx="14">
                  <c:v>43.613</c:v>
                </c:pt>
                <c:pt idx="15">
                  <c:v>43.859000000000002</c:v>
                </c:pt>
                <c:pt idx="16">
                  <c:v>44.106000000000002</c:v>
                </c:pt>
                <c:pt idx="17">
                  <c:v>44.351999999999997</c:v>
                </c:pt>
                <c:pt idx="18">
                  <c:v>44.598999999999997</c:v>
                </c:pt>
                <c:pt idx="19">
                  <c:v>44.844999999999999</c:v>
                </c:pt>
                <c:pt idx="20">
                  <c:v>45.091999999999999</c:v>
                </c:pt>
                <c:pt idx="21">
                  <c:v>45.338000000000001</c:v>
                </c:pt>
                <c:pt idx="22">
                  <c:v>45.585000000000001</c:v>
                </c:pt>
                <c:pt idx="23">
                  <c:v>45.831000000000003</c:v>
                </c:pt>
                <c:pt idx="24">
                  <c:v>46.076999999999998</c:v>
                </c:pt>
                <c:pt idx="25">
                  <c:v>46.323999999999998</c:v>
                </c:pt>
                <c:pt idx="26">
                  <c:v>46.57</c:v>
                </c:pt>
                <c:pt idx="27">
                  <c:v>46.817</c:v>
                </c:pt>
                <c:pt idx="28">
                  <c:v>47.063000000000002</c:v>
                </c:pt>
                <c:pt idx="29">
                  <c:v>47.31</c:v>
                </c:pt>
                <c:pt idx="30">
                  <c:v>47.555999999999997</c:v>
                </c:pt>
                <c:pt idx="31">
                  <c:v>47.802999999999997</c:v>
                </c:pt>
                <c:pt idx="32">
                  <c:v>48.048999999999999</c:v>
                </c:pt>
                <c:pt idx="33">
                  <c:v>48.295999999999999</c:v>
                </c:pt>
                <c:pt idx="34">
                  <c:v>48.542000000000002</c:v>
                </c:pt>
                <c:pt idx="35">
                  <c:v>48.789000000000001</c:v>
                </c:pt>
                <c:pt idx="36">
                  <c:v>49.034999999999997</c:v>
                </c:pt>
                <c:pt idx="37">
                  <c:v>49.281999999999996</c:v>
                </c:pt>
                <c:pt idx="38">
                  <c:v>49.527999999999999</c:v>
                </c:pt>
                <c:pt idx="39">
                  <c:v>49.774999999999999</c:v>
                </c:pt>
                <c:pt idx="40">
                  <c:v>50.021000000000001</c:v>
                </c:pt>
                <c:pt idx="41">
                  <c:v>50.268000000000001</c:v>
                </c:pt>
                <c:pt idx="42">
                  <c:v>50.514000000000003</c:v>
                </c:pt>
                <c:pt idx="43">
                  <c:v>50.761000000000003</c:v>
                </c:pt>
                <c:pt idx="44">
                  <c:v>51.006999999999998</c:v>
                </c:pt>
                <c:pt idx="45">
                  <c:v>51.253999999999998</c:v>
                </c:pt>
                <c:pt idx="46">
                  <c:v>51.5</c:v>
                </c:pt>
                <c:pt idx="47">
                  <c:v>51.747</c:v>
                </c:pt>
                <c:pt idx="48">
                  <c:v>51.993000000000002</c:v>
                </c:pt>
                <c:pt idx="49">
                  <c:v>52.24</c:v>
                </c:pt>
                <c:pt idx="50">
                  <c:v>52.485999999999997</c:v>
                </c:pt>
                <c:pt idx="51">
                  <c:v>52.732999999999997</c:v>
                </c:pt>
                <c:pt idx="52">
                  <c:v>52.978999999999999</c:v>
                </c:pt>
                <c:pt idx="53">
                  <c:v>53.225000000000001</c:v>
                </c:pt>
                <c:pt idx="54">
                  <c:v>53.472000000000001</c:v>
                </c:pt>
                <c:pt idx="55">
                  <c:v>53.718000000000004</c:v>
                </c:pt>
                <c:pt idx="56">
                  <c:v>53.965000000000003</c:v>
                </c:pt>
                <c:pt idx="57">
                  <c:v>54.210999999999999</c:v>
                </c:pt>
                <c:pt idx="58">
                  <c:v>54.457999999999998</c:v>
                </c:pt>
                <c:pt idx="59">
                  <c:v>54.704000000000001</c:v>
                </c:pt>
                <c:pt idx="60">
                  <c:v>54.951000000000001</c:v>
                </c:pt>
                <c:pt idx="61">
                  <c:v>55.197000000000003</c:v>
                </c:pt>
                <c:pt idx="62">
                  <c:v>55.444000000000003</c:v>
                </c:pt>
                <c:pt idx="63">
                  <c:v>55.69</c:v>
                </c:pt>
                <c:pt idx="64">
                  <c:v>55.936999999999998</c:v>
                </c:pt>
                <c:pt idx="65">
                  <c:v>56.183</c:v>
                </c:pt>
                <c:pt idx="66">
                  <c:v>56.43</c:v>
                </c:pt>
                <c:pt idx="67">
                  <c:v>56.676000000000002</c:v>
                </c:pt>
                <c:pt idx="68">
                  <c:v>56.923000000000002</c:v>
                </c:pt>
                <c:pt idx="69">
                  <c:v>57.168999999999997</c:v>
                </c:pt>
                <c:pt idx="70">
                  <c:v>57.415999999999997</c:v>
                </c:pt>
                <c:pt idx="71">
                  <c:v>57.661999999999999</c:v>
                </c:pt>
                <c:pt idx="72">
                  <c:v>57.908999999999999</c:v>
                </c:pt>
                <c:pt idx="73">
                  <c:v>58.155000000000001</c:v>
                </c:pt>
                <c:pt idx="74">
                  <c:v>58.402000000000001</c:v>
                </c:pt>
                <c:pt idx="75">
                  <c:v>58.648000000000003</c:v>
                </c:pt>
                <c:pt idx="76">
                  <c:v>58.895000000000003</c:v>
                </c:pt>
                <c:pt idx="77">
                  <c:v>59.140999999999998</c:v>
                </c:pt>
                <c:pt idx="78">
                  <c:v>59.387999999999998</c:v>
                </c:pt>
                <c:pt idx="79">
                  <c:v>59.634</c:v>
                </c:pt>
                <c:pt idx="80">
                  <c:v>59.881</c:v>
                </c:pt>
                <c:pt idx="81">
                  <c:v>60.127000000000002</c:v>
                </c:pt>
                <c:pt idx="82">
                  <c:v>60.374000000000002</c:v>
                </c:pt>
                <c:pt idx="83">
                  <c:v>60.62</c:v>
                </c:pt>
                <c:pt idx="84">
                  <c:v>60.866</c:v>
                </c:pt>
                <c:pt idx="85">
                  <c:v>61.113</c:v>
                </c:pt>
                <c:pt idx="86">
                  <c:v>61.359000000000002</c:v>
                </c:pt>
                <c:pt idx="87">
                  <c:v>61.606000000000002</c:v>
                </c:pt>
                <c:pt idx="88">
                  <c:v>61.851999999999997</c:v>
                </c:pt>
                <c:pt idx="89">
                  <c:v>62.098999999999997</c:v>
                </c:pt>
                <c:pt idx="90">
                  <c:v>62.344999999999999</c:v>
                </c:pt>
                <c:pt idx="91">
                  <c:v>62.591999999999999</c:v>
                </c:pt>
                <c:pt idx="92">
                  <c:v>62.838000000000001</c:v>
                </c:pt>
                <c:pt idx="93">
                  <c:v>63.085000000000001</c:v>
                </c:pt>
                <c:pt idx="94">
                  <c:v>63.331000000000003</c:v>
                </c:pt>
                <c:pt idx="95">
                  <c:v>63.578000000000003</c:v>
                </c:pt>
                <c:pt idx="96">
                  <c:v>63.823999999999998</c:v>
                </c:pt>
                <c:pt idx="97">
                  <c:v>64.070999999999998</c:v>
                </c:pt>
                <c:pt idx="98">
                  <c:v>64.316999999999993</c:v>
                </c:pt>
                <c:pt idx="99">
                  <c:v>64.563999999999993</c:v>
                </c:pt>
                <c:pt idx="100">
                  <c:v>64.81</c:v>
                </c:pt>
                <c:pt idx="101">
                  <c:v>65.057000000000002</c:v>
                </c:pt>
                <c:pt idx="102">
                  <c:v>65.302999999999997</c:v>
                </c:pt>
                <c:pt idx="103">
                  <c:v>65.55</c:v>
                </c:pt>
                <c:pt idx="104">
                  <c:v>65.796000000000006</c:v>
                </c:pt>
                <c:pt idx="105">
                  <c:v>66.043000000000006</c:v>
                </c:pt>
                <c:pt idx="106">
                  <c:v>66.289000000000001</c:v>
                </c:pt>
                <c:pt idx="107">
                  <c:v>66.536000000000001</c:v>
                </c:pt>
                <c:pt idx="108">
                  <c:v>66.781999999999996</c:v>
                </c:pt>
                <c:pt idx="109">
                  <c:v>67.028999999999996</c:v>
                </c:pt>
                <c:pt idx="110">
                  <c:v>67.275000000000006</c:v>
                </c:pt>
                <c:pt idx="111">
                  <c:v>67.522000000000006</c:v>
                </c:pt>
                <c:pt idx="112">
                  <c:v>67.768000000000001</c:v>
                </c:pt>
                <c:pt idx="113">
                  <c:v>68.013999999999996</c:v>
                </c:pt>
                <c:pt idx="114">
                  <c:v>68.260999999999996</c:v>
                </c:pt>
                <c:pt idx="115">
                  <c:v>68.507000000000005</c:v>
                </c:pt>
                <c:pt idx="116">
                  <c:v>68.754000000000005</c:v>
                </c:pt>
                <c:pt idx="117">
                  <c:v>69</c:v>
                </c:pt>
                <c:pt idx="118">
                  <c:v>69.247</c:v>
                </c:pt>
                <c:pt idx="119">
                  <c:v>69.492999999999995</c:v>
                </c:pt>
                <c:pt idx="120">
                  <c:v>69.739999999999995</c:v>
                </c:pt>
                <c:pt idx="121">
                  <c:v>69.986000000000004</c:v>
                </c:pt>
                <c:pt idx="122">
                  <c:v>70.233000000000004</c:v>
                </c:pt>
                <c:pt idx="123">
                  <c:v>70.478999999999999</c:v>
                </c:pt>
                <c:pt idx="124">
                  <c:v>70.725999999999999</c:v>
                </c:pt>
                <c:pt idx="125">
                  <c:v>70.971999999999994</c:v>
                </c:pt>
                <c:pt idx="126">
                  <c:v>71.218999999999994</c:v>
                </c:pt>
                <c:pt idx="127">
                  <c:v>71.465000000000003</c:v>
                </c:pt>
                <c:pt idx="128">
                  <c:v>71.712000000000003</c:v>
                </c:pt>
                <c:pt idx="129">
                  <c:v>71.957999999999998</c:v>
                </c:pt>
                <c:pt idx="130">
                  <c:v>72.204999999999998</c:v>
                </c:pt>
                <c:pt idx="131">
                  <c:v>72.450999999999993</c:v>
                </c:pt>
                <c:pt idx="132">
                  <c:v>72.697999999999993</c:v>
                </c:pt>
                <c:pt idx="133">
                  <c:v>72.944000000000003</c:v>
                </c:pt>
                <c:pt idx="134">
                  <c:v>73.191000000000003</c:v>
                </c:pt>
                <c:pt idx="135">
                  <c:v>73.436999999999998</c:v>
                </c:pt>
                <c:pt idx="136">
                  <c:v>73.683999999999997</c:v>
                </c:pt>
                <c:pt idx="137">
                  <c:v>73.930000000000007</c:v>
                </c:pt>
                <c:pt idx="138">
                  <c:v>74.177000000000007</c:v>
                </c:pt>
                <c:pt idx="139">
                  <c:v>74.423000000000002</c:v>
                </c:pt>
                <c:pt idx="140">
                  <c:v>74.67</c:v>
                </c:pt>
                <c:pt idx="141">
                  <c:v>74.915999999999997</c:v>
                </c:pt>
                <c:pt idx="142">
                  <c:v>75.162000000000006</c:v>
                </c:pt>
                <c:pt idx="143">
                  <c:v>75.409000000000006</c:v>
                </c:pt>
                <c:pt idx="144">
                  <c:v>75.655000000000001</c:v>
                </c:pt>
                <c:pt idx="145">
                  <c:v>75.902000000000001</c:v>
                </c:pt>
                <c:pt idx="146">
                  <c:v>76.147999999999996</c:v>
                </c:pt>
                <c:pt idx="147">
                  <c:v>76.394999999999996</c:v>
                </c:pt>
                <c:pt idx="148">
                  <c:v>76.641000000000005</c:v>
                </c:pt>
                <c:pt idx="149">
                  <c:v>76.888000000000005</c:v>
                </c:pt>
                <c:pt idx="150">
                  <c:v>77.134</c:v>
                </c:pt>
                <c:pt idx="151">
                  <c:v>77.381</c:v>
                </c:pt>
                <c:pt idx="152">
                  <c:v>77.626999999999995</c:v>
                </c:pt>
                <c:pt idx="153">
                  <c:v>77.873999999999995</c:v>
                </c:pt>
                <c:pt idx="154">
                  <c:v>78.12</c:v>
                </c:pt>
                <c:pt idx="155">
                  <c:v>78.367000000000004</c:v>
                </c:pt>
                <c:pt idx="156">
                  <c:v>78.613</c:v>
                </c:pt>
                <c:pt idx="157">
                  <c:v>78.86</c:v>
                </c:pt>
                <c:pt idx="158">
                  <c:v>79.105999999999995</c:v>
                </c:pt>
                <c:pt idx="159">
                  <c:v>79.352999999999994</c:v>
                </c:pt>
                <c:pt idx="160">
                  <c:v>79.599000000000004</c:v>
                </c:pt>
                <c:pt idx="161">
                  <c:v>79.846000000000004</c:v>
                </c:pt>
                <c:pt idx="162">
                  <c:v>80.091999999999999</c:v>
                </c:pt>
                <c:pt idx="163">
                  <c:v>80.338999999999999</c:v>
                </c:pt>
                <c:pt idx="164">
                  <c:v>80.584999999999994</c:v>
                </c:pt>
                <c:pt idx="165">
                  <c:v>80.831999999999994</c:v>
                </c:pt>
                <c:pt idx="166">
                  <c:v>81.078000000000003</c:v>
                </c:pt>
                <c:pt idx="167">
                  <c:v>81.325000000000003</c:v>
                </c:pt>
                <c:pt idx="168">
                  <c:v>81.570999999999998</c:v>
                </c:pt>
                <c:pt idx="169">
                  <c:v>81.817999999999998</c:v>
                </c:pt>
                <c:pt idx="170">
                  <c:v>82.063999999999993</c:v>
                </c:pt>
                <c:pt idx="171">
                  <c:v>82.31</c:v>
                </c:pt>
                <c:pt idx="172">
                  <c:v>82.557000000000002</c:v>
                </c:pt>
                <c:pt idx="173">
                  <c:v>82.802999999999997</c:v>
                </c:pt>
                <c:pt idx="174">
                  <c:v>83.05</c:v>
                </c:pt>
                <c:pt idx="175">
                  <c:v>83.296000000000006</c:v>
                </c:pt>
                <c:pt idx="176">
                  <c:v>83.543000000000006</c:v>
                </c:pt>
                <c:pt idx="177">
                  <c:v>83.789000000000001</c:v>
                </c:pt>
                <c:pt idx="178">
                  <c:v>84.036000000000001</c:v>
                </c:pt>
                <c:pt idx="179">
                  <c:v>84.281999999999996</c:v>
                </c:pt>
                <c:pt idx="180">
                  <c:v>84.528999999999996</c:v>
                </c:pt>
                <c:pt idx="181">
                  <c:v>84.775000000000006</c:v>
                </c:pt>
                <c:pt idx="182">
                  <c:v>85.022000000000006</c:v>
                </c:pt>
                <c:pt idx="183">
                  <c:v>85.268000000000001</c:v>
                </c:pt>
                <c:pt idx="184">
                  <c:v>85.515000000000001</c:v>
                </c:pt>
                <c:pt idx="185">
                  <c:v>85.760999999999996</c:v>
                </c:pt>
                <c:pt idx="186">
                  <c:v>86.007999999999996</c:v>
                </c:pt>
                <c:pt idx="187">
                  <c:v>86.254000000000005</c:v>
                </c:pt>
                <c:pt idx="188">
                  <c:v>86.501000000000005</c:v>
                </c:pt>
                <c:pt idx="189">
                  <c:v>86.747</c:v>
                </c:pt>
                <c:pt idx="190">
                  <c:v>86.994</c:v>
                </c:pt>
                <c:pt idx="191">
                  <c:v>87.24</c:v>
                </c:pt>
                <c:pt idx="192">
                  <c:v>87.486999999999995</c:v>
                </c:pt>
                <c:pt idx="193">
                  <c:v>87.733000000000004</c:v>
                </c:pt>
                <c:pt idx="194">
                  <c:v>87.98</c:v>
                </c:pt>
                <c:pt idx="195">
                  <c:v>88.225999999999999</c:v>
                </c:pt>
                <c:pt idx="196">
                  <c:v>88.472999999999999</c:v>
                </c:pt>
                <c:pt idx="197">
                  <c:v>88.718999999999994</c:v>
                </c:pt>
                <c:pt idx="198">
                  <c:v>88.965999999999994</c:v>
                </c:pt>
                <c:pt idx="199">
                  <c:v>89.212000000000003</c:v>
                </c:pt>
                <c:pt idx="200">
                  <c:v>89.457999999999998</c:v>
                </c:pt>
                <c:pt idx="201">
                  <c:v>89.704999999999998</c:v>
                </c:pt>
                <c:pt idx="202">
                  <c:v>89.950999999999993</c:v>
                </c:pt>
                <c:pt idx="203">
                  <c:v>90.197999999999993</c:v>
                </c:pt>
                <c:pt idx="204">
                  <c:v>90.444000000000003</c:v>
                </c:pt>
                <c:pt idx="205">
                  <c:v>90.691000000000003</c:v>
                </c:pt>
                <c:pt idx="206">
                  <c:v>90.936999999999998</c:v>
                </c:pt>
                <c:pt idx="207">
                  <c:v>91.183999999999997</c:v>
                </c:pt>
                <c:pt idx="208">
                  <c:v>91.43</c:v>
                </c:pt>
                <c:pt idx="209">
                  <c:v>91.677000000000007</c:v>
                </c:pt>
                <c:pt idx="210">
                  <c:v>91.923000000000002</c:v>
                </c:pt>
                <c:pt idx="211">
                  <c:v>92.17</c:v>
                </c:pt>
                <c:pt idx="212">
                  <c:v>92.415999999999997</c:v>
                </c:pt>
                <c:pt idx="213">
                  <c:v>92.662999999999997</c:v>
                </c:pt>
                <c:pt idx="214">
                  <c:v>92.909000000000006</c:v>
                </c:pt>
                <c:pt idx="215">
                  <c:v>93.156000000000006</c:v>
                </c:pt>
                <c:pt idx="216">
                  <c:v>93.402000000000001</c:v>
                </c:pt>
                <c:pt idx="217">
                  <c:v>93.649000000000001</c:v>
                </c:pt>
                <c:pt idx="218">
                  <c:v>93.894999999999996</c:v>
                </c:pt>
                <c:pt idx="219">
                  <c:v>94.141999999999996</c:v>
                </c:pt>
                <c:pt idx="220">
                  <c:v>94.388000000000005</c:v>
                </c:pt>
                <c:pt idx="221">
                  <c:v>94.635000000000005</c:v>
                </c:pt>
                <c:pt idx="222">
                  <c:v>94.881</c:v>
                </c:pt>
                <c:pt idx="223">
                  <c:v>95.128</c:v>
                </c:pt>
                <c:pt idx="224">
                  <c:v>95.373999999999995</c:v>
                </c:pt>
                <c:pt idx="225">
                  <c:v>95.620999999999995</c:v>
                </c:pt>
                <c:pt idx="226">
                  <c:v>95.867000000000004</c:v>
                </c:pt>
                <c:pt idx="227">
                  <c:v>96.114000000000004</c:v>
                </c:pt>
                <c:pt idx="228">
                  <c:v>96.36</c:v>
                </c:pt>
                <c:pt idx="229">
                  <c:v>96.605999999999995</c:v>
                </c:pt>
                <c:pt idx="230">
                  <c:v>96.852999999999994</c:v>
                </c:pt>
                <c:pt idx="231">
                  <c:v>97.099000000000004</c:v>
                </c:pt>
                <c:pt idx="232">
                  <c:v>97.346000000000004</c:v>
                </c:pt>
                <c:pt idx="233">
                  <c:v>97.591999999999999</c:v>
                </c:pt>
                <c:pt idx="234">
                  <c:v>97.838999999999999</c:v>
                </c:pt>
                <c:pt idx="235">
                  <c:v>98.084999999999994</c:v>
                </c:pt>
                <c:pt idx="236">
                  <c:v>98.331999999999994</c:v>
                </c:pt>
                <c:pt idx="237">
                  <c:v>98.578000000000003</c:v>
                </c:pt>
                <c:pt idx="238">
                  <c:v>98.825000000000003</c:v>
                </c:pt>
                <c:pt idx="239">
                  <c:v>99.070999999999998</c:v>
                </c:pt>
                <c:pt idx="240">
                  <c:v>99.317999999999998</c:v>
                </c:pt>
                <c:pt idx="241">
                  <c:v>99.563999999999993</c:v>
                </c:pt>
                <c:pt idx="242">
                  <c:v>99.811000000000007</c:v>
                </c:pt>
              </c:numCache>
            </c:numRef>
          </c:xVal>
          <c:yVal>
            <c:numRef>
              <c:f>'Figure 1e'!$B$14:$B$256</c:f>
              <c:numCache>
                <c:formatCode>General</c:formatCode>
                <c:ptCount val="243"/>
                <c:pt idx="0">
                  <c:v>0.95780560000000003</c:v>
                </c:pt>
                <c:pt idx="1">
                  <c:v>0.94169769999999997</c:v>
                </c:pt>
                <c:pt idx="2">
                  <c:v>0.94477990000000001</c:v>
                </c:pt>
                <c:pt idx="3">
                  <c:v>0.91950460000000001</c:v>
                </c:pt>
                <c:pt idx="4">
                  <c:v>0.92037179999999996</c:v>
                </c:pt>
                <c:pt idx="5">
                  <c:v>0.92335900000000004</c:v>
                </c:pt>
                <c:pt idx="6">
                  <c:v>0.94842859999999996</c:v>
                </c:pt>
                <c:pt idx="7">
                  <c:v>0.95728570000000002</c:v>
                </c:pt>
                <c:pt idx="8">
                  <c:v>0.97819650000000002</c:v>
                </c:pt>
                <c:pt idx="9">
                  <c:v>0.98304550000000002</c:v>
                </c:pt>
                <c:pt idx="10">
                  <c:v>1.009045</c:v>
                </c:pt>
                <c:pt idx="11">
                  <c:v>1.049312</c:v>
                </c:pt>
                <c:pt idx="12">
                  <c:v>1.071793</c:v>
                </c:pt>
                <c:pt idx="13">
                  <c:v>1.1377029999999999</c:v>
                </c:pt>
                <c:pt idx="14">
                  <c:v>1.1760029999999999</c:v>
                </c:pt>
                <c:pt idx="15">
                  <c:v>1.237619</c:v>
                </c:pt>
                <c:pt idx="16">
                  <c:v>1.2891090000000001</c:v>
                </c:pt>
                <c:pt idx="17">
                  <c:v>1.3460749999999999</c:v>
                </c:pt>
                <c:pt idx="18">
                  <c:v>1.385599</c:v>
                </c:pt>
                <c:pt idx="19">
                  <c:v>1.4357340000000001</c:v>
                </c:pt>
                <c:pt idx="20">
                  <c:v>1.4856819999999999</c:v>
                </c:pt>
                <c:pt idx="21">
                  <c:v>1.505587</c:v>
                </c:pt>
                <c:pt idx="22">
                  <c:v>1.5257799999999999</c:v>
                </c:pt>
                <c:pt idx="23">
                  <c:v>1.5439769999999999</c:v>
                </c:pt>
                <c:pt idx="24">
                  <c:v>1.571315</c:v>
                </c:pt>
                <c:pt idx="25">
                  <c:v>1.596052</c:v>
                </c:pt>
                <c:pt idx="26">
                  <c:v>1.6117840000000001</c:v>
                </c:pt>
                <c:pt idx="27">
                  <c:v>1.648793</c:v>
                </c:pt>
                <c:pt idx="28">
                  <c:v>1.738372</c:v>
                </c:pt>
                <c:pt idx="29">
                  <c:v>1.831523</c:v>
                </c:pt>
                <c:pt idx="30">
                  <c:v>1.938564</c:v>
                </c:pt>
                <c:pt idx="31">
                  <c:v>2.1078899999999998</c:v>
                </c:pt>
                <c:pt idx="32">
                  <c:v>2.2526929999999998</c:v>
                </c:pt>
                <c:pt idx="33">
                  <c:v>2.4126759999999998</c:v>
                </c:pt>
                <c:pt idx="34">
                  <c:v>2.5502479999999998</c:v>
                </c:pt>
                <c:pt idx="35">
                  <c:v>2.6344630000000002</c:v>
                </c:pt>
                <c:pt idx="36">
                  <c:v>2.6939769999999998</c:v>
                </c:pt>
                <c:pt idx="37">
                  <c:v>2.700815</c:v>
                </c:pt>
                <c:pt idx="38">
                  <c:v>2.6472560000000001</c:v>
                </c:pt>
                <c:pt idx="39">
                  <c:v>2.5477340000000002</c:v>
                </c:pt>
                <c:pt idx="40">
                  <c:v>2.439298</c:v>
                </c:pt>
                <c:pt idx="41">
                  <c:v>2.2859790000000002</c:v>
                </c:pt>
                <c:pt idx="42">
                  <c:v>2.1539519999999999</c:v>
                </c:pt>
                <c:pt idx="43">
                  <c:v>1.996961</c:v>
                </c:pt>
                <c:pt idx="44">
                  <c:v>1.882463</c:v>
                </c:pt>
                <c:pt idx="45">
                  <c:v>1.7920700000000001</c:v>
                </c:pt>
                <c:pt idx="46">
                  <c:v>1.69259</c:v>
                </c:pt>
                <c:pt idx="47">
                  <c:v>1.617094</c:v>
                </c:pt>
                <c:pt idx="48">
                  <c:v>1.549293</c:v>
                </c:pt>
                <c:pt idx="49">
                  <c:v>1.5092350000000001</c:v>
                </c:pt>
                <c:pt idx="50">
                  <c:v>1.4844729999999999</c:v>
                </c:pt>
                <c:pt idx="51">
                  <c:v>1.434893</c:v>
                </c:pt>
                <c:pt idx="52">
                  <c:v>1.441082</c:v>
                </c:pt>
                <c:pt idx="53">
                  <c:v>1.4118409999999999</c:v>
                </c:pt>
                <c:pt idx="54">
                  <c:v>1.4133340000000001</c:v>
                </c:pt>
                <c:pt idx="55">
                  <c:v>1.4168989999999999</c:v>
                </c:pt>
                <c:pt idx="56">
                  <c:v>1.4182589999999999</c:v>
                </c:pt>
                <c:pt idx="57">
                  <c:v>1.409583</c:v>
                </c:pt>
                <c:pt idx="58">
                  <c:v>1.4086700000000001</c:v>
                </c:pt>
                <c:pt idx="59">
                  <c:v>1.3808240000000001</c:v>
                </c:pt>
                <c:pt idx="60">
                  <c:v>1.3876059999999999</c:v>
                </c:pt>
                <c:pt idx="61">
                  <c:v>1.3844540000000001</c:v>
                </c:pt>
                <c:pt idx="62">
                  <c:v>1.4217059999999999</c:v>
                </c:pt>
                <c:pt idx="63">
                  <c:v>1.4245490000000001</c:v>
                </c:pt>
                <c:pt idx="64">
                  <c:v>1.464723</c:v>
                </c:pt>
                <c:pt idx="65">
                  <c:v>1.4688349999999999</c:v>
                </c:pt>
                <c:pt idx="66">
                  <c:v>1.4937830000000001</c:v>
                </c:pt>
                <c:pt idx="67">
                  <c:v>1.5068779999999999</c:v>
                </c:pt>
                <c:pt idx="68">
                  <c:v>1.496175</c:v>
                </c:pt>
                <c:pt idx="69">
                  <c:v>1.4776860000000001</c:v>
                </c:pt>
                <c:pt idx="70">
                  <c:v>1.4684269999999999</c:v>
                </c:pt>
                <c:pt idx="71">
                  <c:v>1.4222399999999999</c:v>
                </c:pt>
                <c:pt idx="72">
                  <c:v>1.4231279999999999</c:v>
                </c:pt>
                <c:pt idx="73">
                  <c:v>1.4023840000000001</c:v>
                </c:pt>
                <c:pt idx="74">
                  <c:v>1.3756919999999999</c:v>
                </c:pt>
                <c:pt idx="75">
                  <c:v>1.3474489999999999</c:v>
                </c:pt>
                <c:pt idx="76">
                  <c:v>1.3423659999999999</c:v>
                </c:pt>
                <c:pt idx="77">
                  <c:v>1.314368</c:v>
                </c:pt>
                <c:pt idx="78">
                  <c:v>1.296864</c:v>
                </c:pt>
                <c:pt idx="79">
                  <c:v>1.2799389999999999</c:v>
                </c:pt>
                <c:pt idx="80">
                  <c:v>1.2687139999999999</c:v>
                </c:pt>
                <c:pt idx="81">
                  <c:v>1.2723340000000001</c:v>
                </c:pt>
                <c:pt idx="82">
                  <c:v>1.2461949999999999</c:v>
                </c:pt>
                <c:pt idx="83">
                  <c:v>1.24533</c:v>
                </c:pt>
                <c:pt idx="84">
                  <c:v>1.253482</c:v>
                </c:pt>
                <c:pt idx="85">
                  <c:v>1.2631239999999999</c:v>
                </c:pt>
                <c:pt idx="86">
                  <c:v>1.262896</c:v>
                </c:pt>
                <c:pt idx="87">
                  <c:v>1.276905</c:v>
                </c:pt>
                <c:pt idx="88">
                  <c:v>1.2678130000000001</c:v>
                </c:pt>
                <c:pt idx="89">
                  <c:v>1.2697020000000001</c:v>
                </c:pt>
                <c:pt idx="90">
                  <c:v>1.2636080000000001</c:v>
                </c:pt>
                <c:pt idx="91">
                  <c:v>1.259152</c:v>
                </c:pt>
                <c:pt idx="92">
                  <c:v>1.269992</c:v>
                </c:pt>
                <c:pt idx="93">
                  <c:v>1.2803739999999999</c:v>
                </c:pt>
                <c:pt idx="94">
                  <c:v>1.2685759999999999</c:v>
                </c:pt>
                <c:pt idx="95">
                  <c:v>1.2918860000000001</c:v>
                </c:pt>
                <c:pt idx="96">
                  <c:v>1.264427</c:v>
                </c:pt>
                <c:pt idx="97">
                  <c:v>1.2701690000000001</c:v>
                </c:pt>
                <c:pt idx="98">
                  <c:v>1.2620800000000001</c:v>
                </c:pt>
                <c:pt idx="99">
                  <c:v>1.288427</c:v>
                </c:pt>
                <c:pt idx="100">
                  <c:v>1.312082</c:v>
                </c:pt>
                <c:pt idx="101">
                  <c:v>1.3395550000000001</c:v>
                </c:pt>
                <c:pt idx="102">
                  <c:v>1.3623179999999999</c:v>
                </c:pt>
                <c:pt idx="103">
                  <c:v>1.4179949999999999</c:v>
                </c:pt>
                <c:pt idx="104">
                  <c:v>1.4736549999999999</c:v>
                </c:pt>
                <c:pt idx="105">
                  <c:v>1.547463</c:v>
                </c:pt>
                <c:pt idx="106">
                  <c:v>1.5784450000000001</c:v>
                </c:pt>
                <c:pt idx="107">
                  <c:v>1.6383000000000001</c:v>
                </c:pt>
                <c:pt idx="108">
                  <c:v>1.719913</c:v>
                </c:pt>
                <c:pt idx="109">
                  <c:v>1.780322</c:v>
                </c:pt>
                <c:pt idx="110">
                  <c:v>1.8834869999999999</c:v>
                </c:pt>
                <c:pt idx="111">
                  <c:v>1.968512</c:v>
                </c:pt>
                <c:pt idx="112">
                  <c:v>2.0204059999999999</c:v>
                </c:pt>
                <c:pt idx="113">
                  <c:v>2.0927760000000002</c:v>
                </c:pt>
                <c:pt idx="114">
                  <c:v>2.1514660000000001</c:v>
                </c:pt>
                <c:pt idx="115">
                  <c:v>2.181327</c:v>
                </c:pt>
                <c:pt idx="116">
                  <c:v>2.2325710000000001</c:v>
                </c:pt>
                <c:pt idx="117">
                  <c:v>2.2408070000000002</c:v>
                </c:pt>
                <c:pt idx="118">
                  <c:v>2.2086079999999999</c:v>
                </c:pt>
                <c:pt idx="119">
                  <c:v>2.1817220000000002</c:v>
                </c:pt>
                <c:pt idx="120">
                  <c:v>2.1308549999999999</c:v>
                </c:pt>
                <c:pt idx="121">
                  <c:v>2.0765380000000002</c:v>
                </c:pt>
                <c:pt idx="122">
                  <c:v>2.0024139999999999</c:v>
                </c:pt>
                <c:pt idx="123">
                  <c:v>1.95262</c:v>
                </c:pt>
                <c:pt idx="124">
                  <c:v>1.8988560000000001</c:v>
                </c:pt>
                <c:pt idx="125">
                  <c:v>1.788872</c:v>
                </c:pt>
                <c:pt idx="126">
                  <c:v>1.7097819999999999</c:v>
                </c:pt>
                <c:pt idx="127">
                  <c:v>1.6615800000000001</c:v>
                </c:pt>
                <c:pt idx="128">
                  <c:v>1.6084449999999999</c:v>
                </c:pt>
                <c:pt idx="129">
                  <c:v>1.5782780000000001</c:v>
                </c:pt>
                <c:pt idx="130">
                  <c:v>1.5343020000000001</c:v>
                </c:pt>
                <c:pt idx="131">
                  <c:v>1.5110300000000001</c:v>
                </c:pt>
                <c:pt idx="132">
                  <c:v>1.4989330000000001</c:v>
                </c:pt>
                <c:pt idx="133">
                  <c:v>1.522481</c:v>
                </c:pt>
                <c:pt idx="134">
                  <c:v>1.5686789999999999</c:v>
                </c:pt>
                <c:pt idx="135">
                  <c:v>1.6671339999999999</c:v>
                </c:pt>
                <c:pt idx="136">
                  <c:v>1.826335</c:v>
                </c:pt>
                <c:pt idx="137">
                  <c:v>2.0673469999999998</c:v>
                </c:pt>
                <c:pt idx="138">
                  <c:v>2.4023810000000001</c:v>
                </c:pt>
                <c:pt idx="139">
                  <c:v>2.908833</c:v>
                </c:pt>
                <c:pt idx="140">
                  <c:v>3.5952160000000002</c:v>
                </c:pt>
                <c:pt idx="141">
                  <c:v>4.5403539999999998</c:v>
                </c:pt>
                <c:pt idx="142">
                  <c:v>5.7506899999999996</c:v>
                </c:pt>
                <c:pt idx="143">
                  <c:v>7.3147659999999997</c:v>
                </c:pt>
                <c:pt idx="144">
                  <c:v>9.2524329999999999</c:v>
                </c:pt>
                <c:pt idx="145">
                  <c:v>11.518940000000001</c:v>
                </c:pt>
                <c:pt idx="146">
                  <c:v>14.023490000000001</c:v>
                </c:pt>
                <c:pt idx="147">
                  <c:v>16.64106</c:v>
                </c:pt>
                <c:pt idx="148">
                  <c:v>19.17887</c:v>
                </c:pt>
                <c:pt idx="149">
                  <c:v>21.45411</c:v>
                </c:pt>
                <c:pt idx="150">
                  <c:v>23.348220000000001</c:v>
                </c:pt>
                <c:pt idx="151">
                  <c:v>24.716280000000001</c:v>
                </c:pt>
                <c:pt idx="152">
                  <c:v>25.506499999999999</c:v>
                </c:pt>
                <c:pt idx="153">
                  <c:v>25.702649999999998</c:v>
                </c:pt>
                <c:pt idx="154">
                  <c:v>25.357399999999998</c:v>
                </c:pt>
                <c:pt idx="155">
                  <c:v>24.49681</c:v>
                </c:pt>
                <c:pt idx="156">
                  <c:v>23.225470000000001</c:v>
                </c:pt>
                <c:pt idx="157">
                  <c:v>21.640910000000002</c:v>
                </c:pt>
                <c:pt idx="158">
                  <c:v>19.818619999999999</c:v>
                </c:pt>
                <c:pt idx="159">
                  <c:v>17.889520000000001</c:v>
                </c:pt>
                <c:pt idx="160">
                  <c:v>15.90138</c:v>
                </c:pt>
                <c:pt idx="161">
                  <c:v>13.936249999999999</c:v>
                </c:pt>
                <c:pt idx="162">
                  <c:v>12.055960000000001</c:v>
                </c:pt>
                <c:pt idx="163">
                  <c:v>10.295210000000001</c:v>
                </c:pt>
                <c:pt idx="164">
                  <c:v>8.6999239999999993</c:v>
                </c:pt>
                <c:pt idx="165">
                  <c:v>7.2746490000000001</c:v>
                </c:pt>
                <c:pt idx="166">
                  <c:v>6.042789</c:v>
                </c:pt>
                <c:pt idx="167">
                  <c:v>4.9966189999999999</c:v>
                </c:pt>
                <c:pt idx="168">
                  <c:v>4.1269330000000002</c:v>
                </c:pt>
                <c:pt idx="169">
                  <c:v>3.397888</c:v>
                </c:pt>
                <c:pt idx="170">
                  <c:v>2.8383449999999999</c:v>
                </c:pt>
                <c:pt idx="171">
                  <c:v>2.3894950000000001</c:v>
                </c:pt>
                <c:pt idx="172">
                  <c:v>2.0438269999999998</c:v>
                </c:pt>
                <c:pt idx="173">
                  <c:v>1.76444</c:v>
                </c:pt>
                <c:pt idx="174">
                  <c:v>1.572192</c:v>
                </c:pt>
                <c:pt idx="175">
                  <c:v>1.400901</c:v>
                </c:pt>
                <c:pt idx="176">
                  <c:v>1.330136</c:v>
                </c:pt>
                <c:pt idx="177">
                  <c:v>1.258262</c:v>
                </c:pt>
                <c:pt idx="178">
                  <c:v>1.2146269999999999</c:v>
                </c:pt>
                <c:pt idx="179">
                  <c:v>1.1837899999999999</c:v>
                </c:pt>
                <c:pt idx="180">
                  <c:v>1.1627050000000001</c:v>
                </c:pt>
                <c:pt idx="181">
                  <c:v>1.1522680000000001</c:v>
                </c:pt>
                <c:pt idx="182">
                  <c:v>1.130077</c:v>
                </c:pt>
                <c:pt idx="183">
                  <c:v>1.1337999999999999</c:v>
                </c:pt>
                <c:pt idx="184">
                  <c:v>1.1337809999999999</c:v>
                </c:pt>
                <c:pt idx="185">
                  <c:v>1.1067389999999999</c:v>
                </c:pt>
                <c:pt idx="186">
                  <c:v>1.0948420000000001</c:v>
                </c:pt>
                <c:pt idx="187">
                  <c:v>1.089939</c:v>
                </c:pt>
                <c:pt idx="188">
                  <c:v>1.090463</c:v>
                </c:pt>
                <c:pt idx="189">
                  <c:v>1.0929530000000001</c:v>
                </c:pt>
                <c:pt idx="190">
                  <c:v>1.0612740000000001</c:v>
                </c:pt>
                <c:pt idx="191">
                  <c:v>1.0607930000000001</c:v>
                </c:pt>
                <c:pt idx="192">
                  <c:v>1.0498780000000001</c:v>
                </c:pt>
                <c:pt idx="193">
                  <c:v>1.0546880000000001</c:v>
                </c:pt>
                <c:pt idx="194">
                  <c:v>1.0268520000000001</c:v>
                </c:pt>
                <c:pt idx="195">
                  <c:v>1.04169</c:v>
                </c:pt>
                <c:pt idx="196">
                  <c:v>1.0386359999999999</c:v>
                </c:pt>
                <c:pt idx="197">
                  <c:v>1.0190440000000001</c:v>
                </c:pt>
                <c:pt idx="198">
                  <c:v>1.0087429999999999</c:v>
                </c:pt>
                <c:pt idx="199">
                  <c:v>1.0220309999999999</c:v>
                </c:pt>
                <c:pt idx="200">
                  <c:v>1.0108109999999999</c:v>
                </c:pt>
                <c:pt idx="201">
                  <c:v>0.98870049999999998</c:v>
                </c:pt>
                <c:pt idx="202">
                  <c:v>0.98143659999999999</c:v>
                </c:pt>
                <c:pt idx="203">
                  <c:v>0.99225770000000002</c:v>
                </c:pt>
                <c:pt idx="204">
                  <c:v>0.97949249999999999</c:v>
                </c:pt>
                <c:pt idx="205">
                  <c:v>0.97664010000000001</c:v>
                </c:pt>
                <c:pt idx="206">
                  <c:v>0.98358060000000003</c:v>
                </c:pt>
                <c:pt idx="207">
                  <c:v>0.96480140000000003</c:v>
                </c:pt>
                <c:pt idx="208">
                  <c:v>0.95456719999999995</c:v>
                </c:pt>
                <c:pt idx="209">
                  <c:v>0.94217019999999996</c:v>
                </c:pt>
                <c:pt idx="210">
                  <c:v>0.96310569999999995</c:v>
                </c:pt>
                <c:pt idx="211">
                  <c:v>0.97356379999999998</c:v>
                </c:pt>
                <c:pt idx="212">
                  <c:v>0.95783879999999999</c:v>
                </c:pt>
                <c:pt idx="213">
                  <c:v>0.9518181</c:v>
                </c:pt>
                <c:pt idx="214">
                  <c:v>0.94052709999999995</c:v>
                </c:pt>
                <c:pt idx="215">
                  <c:v>0.95531089999999996</c:v>
                </c:pt>
                <c:pt idx="216">
                  <c:v>0.94922209999999996</c:v>
                </c:pt>
                <c:pt idx="217">
                  <c:v>0.93776119999999996</c:v>
                </c:pt>
                <c:pt idx="218">
                  <c:v>0.94125309999999995</c:v>
                </c:pt>
                <c:pt idx="219">
                  <c:v>0.93683070000000002</c:v>
                </c:pt>
                <c:pt idx="220">
                  <c:v>0.94903400000000004</c:v>
                </c:pt>
                <c:pt idx="221">
                  <c:v>0.94800899999999999</c:v>
                </c:pt>
                <c:pt idx="222">
                  <c:v>0.94425630000000005</c:v>
                </c:pt>
                <c:pt idx="223">
                  <c:v>0.93013639999999997</c:v>
                </c:pt>
                <c:pt idx="224">
                  <c:v>0.93544609999999995</c:v>
                </c:pt>
                <c:pt idx="225">
                  <c:v>0.9342201</c:v>
                </c:pt>
                <c:pt idx="226">
                  <c:v>0.96631820000000002</c:v>
                </c:pt>
                <c:pt idx="227">
                  <c:v>0.95759329999999998</c:v>
                </c:pt>
                <c:pt idx="228">
                  <c:v>0.94836679999999995</c:v>
                </c:pt>
                <c:pt idx="229">
                  <c:v>0.94974400000000003</c:v>
                </c:pt>
                <c:pt idx="230">
                  <c:v>0.95139859999999998</c:v>
                </c:pt>
                <c:pt idx="231">
                  <c:v>0.96202449999999995</c:v>
                </c:pt>
                <c:pt idx="232">
                  <c:v>0.97268049999999995</c:v>
                </c:pt>
                <c:pt idx="233">
                  <c:v>0.95611579999999996</c:v>
                </c:pt>
                <c:pt idx="234">
                  <c:v>0.96822359999999996</c:v>
                </c:pt>
                <c:pt idx="235">
                  <c:v>0.9902145</c:v>
                </c:pt>
                <c:pt idx="236">
                  <c:v>0.97055029999999998</c:v>
                </c:pt>
                <c:pt idx="237">
                  <c:v>0.9611208</c:v>
                </c:pt>
                <c:pt idx="238">
                  <c:v>0.96666410000000003</c:v>
                </c:pt>
                <c:pt idx="239">
                  <c:v>0.97097409999999995</c:v>
                </c:pt>
                <c:pt idx="240">
                  <c:v>0.9489805</c:v>
                </c:pt>
                <c:pt idx="241">
                  <c:v>0.95867040000000003</c:v>
                </c:pt>
                <c:pt idx="242">
                  <c:v>0.95884380000000002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76-9C4E-9511-4977DD817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797216"/>
        <c:axId val="1432704832"/>
      </c:scatterChart>
      <c:valAx>
        <c:axId val="1426797216"/>
        <c:scaling>
          <c:orientation val="minMax"/>
          <c:max val="100"/>
          <c:min val="4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32704832"/>
        <c:crosses val="autoZero"/>
        <c:crossBetween val="midCat"/>
        <c:majorUnit val="5"/>
        <c:minorUnit val="5"/>
      </c:valAx>
      <c:valAx>
        <c:axId val="1432704832"/>
        <c:scaling>
          <c:orientation val="minMax"/>
          <c:max val="2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26797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'Figure 4a (bottom panel)'!$B$6:$B$80</c:f>
              <c:numCache>
                <c:formatCode>General</c:formatCode>
                <c:ptCount val="75"/>
                <c:pt idx="0">
                  <c:v>-75.5</c:v>
                </c:pt>
                <c:pt idx="1">
                  <c:v>-56.2</c:v>
                </c:pt>
                <c:pt idx="2">
                  <c:v>-74.7</c:v>
                </c:pt>
                <c:pt idx="3">
                  <c:v>-73.8</c:v>
                </c:pt>
                <c:pt idx="4">
                  <c:v>-69.599999999999994</c:v>
                </c:pt>
                <c:pt idx="5">
                  <c:v>-79.5</c:v>
                </c:pt>
                <c:pt idx="6">
                  <c:v>-71.3</c:v>
                </c:pt>
                <c:pt idx="7">
                  <c:v>-70.599999999999994</c:v>
                </c:pt>
                <c:pt idx="8">
                  <c:v>-72.599999999999994</c:v>
                </c:pt>
                <c:pt idx="9">
                  <c:v>-70.7</c:v>
                </c:pt>
                <c:pt idx="10">
                  <c:v>-57.1</c:v>
                </c:pt>
                <c:pt idx="11">
                  <c:v>-73.900000000000006</c:v>
                </c:pt>
                <c:pt idx="12">
                  <c:v>-59.5</c:v>
                </c:pt>
                <c:pt idx="13">
                  <c:v>-69.599999999999994</c:v>
                </c:pt>
                <c:pt idx="14">
                  <c:v>-79.2</c:v>
                </c:pt>
                <c:pt idx="15">
                  <c:v>-71.3</c:v>
                </c:pt>
                <c:pt idx="16">
                  <c:v>-70.599999999999994</c:v>
                </c:pt>
                <c:pt idx="17">
                  <c:v>-77.8</c:v>
                </c:pt>
                <c:pt idx="18">
                  <c:v>-84.5</c:v>
                </c:pt>
                <c:pt idx="19">
                  <c:v>-73.099999999999994</c:v>
                </c:pt>
                <c:pt idx="20">
                  <c:v>-73.8</c:v>
                </c:pt>
                <c:pt idx="21">
                  <c:v>-71.3</c:v>
                </c:pt>
                <c:pt idx="22">
                  <c:v>-57.6</c:v>
                </c:pt>
                <c:pt idx="23">
                  <c:v>-70.8</c:v>
                </c:pt>
                <c:pt idx="24">
                  <c:v>-58.2</c:v>
                </c:pt>
                <c:pt idx="25">
                  <c:v>-69.099999999999994</c:v>
                </c:pt>
                <c:pt idx="26">
                  <c:v>-78.099999999999994</c:v>
                </c:pt>
                <c:pt idx="27">
                  <c:v>-54.8</c:v>
                </c:pt>
                <c:pt idx="28">
                  <c:v>-67.5</c:v>
                </c:pt>
                <c:pt idx="29">
                  <c:v>-77.5</c:v>
                </c:pt>
                <c:pt idx="30">
                  <c:v>-73.3</c:v>
                </c:pt>
                <c:pt idx="31">
                  <c:v>-70</c:v>
                </c:pt>
                <c:pt idx="32">
                  <c:v>-74.2</c:v>
                </c:pt>
                <c:pt idx="33">
                  <c:v>-73.400000000000006</c:v>
                </c:pt>
                <c:pt idx="34">
                  <c:v>-72.3</c:v>
                </c:pt>
                <c:pt idx="35">
                  <c:v>-72</c:v>
                </c:pt>
                <c:pt idx="36">
                  <c:v>-58.7</c:v>
                </c:pt>
                <c:pt idx="37">
                  <c:v>-70.599999999999994</c:v>
                </c:pt>
                <c:pt idx="38">
                  <c:v>-79.5</c:v>
                </c:pt>
                <c:pt idx="39">
                  <c:v>-71.7</c:v>
                </c:pt>
                <c:pt idx="40">
                  <c:v>-71</c:v>
                </c:pt>
                <c:pt idx="41">
                  <c:v>-80.3</c:v>
                </c:pt>
                <c:pt idx="42">
                  <c:v>-58.4</c:v>
                </c:pt>
                <c:pt idx="43">
                  <c:v>-70.099999999999994</c:v>
                </c:pt>
                <c:pt idx="44">
                  <c:v>-79.900000000000006</c:v>
                </c:pt>
                <c:pt idx="45">
                  <c:v>-69.900000000000006</c:v>
                </c:pt>
                <c:pt idx="46">
                  <c:v>-70.8</c:v>
                </c:pt>
                <c:pt idx="47">
                  <c:v>-70.900000000000006</c:v>
                </c:pt>
                <c:pt idx="48">
                  <c:v>-59</c:v>
                </c:pt>
                <c:pt idx="49">
                  <c:v>-57.1</c:v>
                </c:pt>
                <c:pt idx="50">
                  <c:v>-70.2</c:v>
                </c:pt>
                <c:pt idx="51">
                  <c:v>-70.599999999999994</c:v>
                </c:pt>
                <c:pt idx="52">
                  <c:v>-71.3</c:v>
                </c:pt>
                <c:pt idx="53">
                  <c:v>-71.3</c:v>
                </c:pt>
                <c:pt idx="54">
                  <c:v>-58.2</c:v>
                </c:pt>
                <c:pt idx="55">
                  <c:v>-56.9</c:v>
                </c:pt>
                <c:pt idx="56">
                  <c:v>-73.400000000000006</c:v>
                </c:pt>
                <c:pt idx="57">
                  <c:v>-72.2</c:v>
                </c:pt>
                <c:pt idx="58">
                  <c:v>-58</c:v>
                </c:pt>
                <c:pt idx="59">
                  <c:v>-70.8</c:v>
                </c:pt>
                <c:pt idx="60">
                  <c:v>-72.400000000000006</c:v>
                </c:pt>
                <c:pt idx="61">
                  <c:v>-57.4</c:v>
                </c:pt>
                <c:pt idx="62">
                  <c:v>-77.099999999999994</c:v>
                </c:pt>
                <c:pt idx="63">
                  <c:v>-72.7</c:v>
                </c:pt>
                <c:pt idx="64">
                  <c:v>-71.3</c:v>
                </c:pt>
                <c:pt idx="65">
                  <c:v>-77.8</c:v>
                </c:pt>
                <c:pt idx="66">
                  <c:v>-73.900000000000006</c:v>
                </c:pt>
                <c:pt idx="67">
                  <c:v>-58.6</c:v>
                </c:pt>
                <c:pt idx="68">
                  <c:v>-77.900000000000006</c:v>
                </c:pt>
                <c:pt idx="69">
                  <c:v>-59</c:v>
                </c:pt>
                <c:pt idx="70">
                  <c:v>-58.1</c:v>
                </c:pt>
                <c:pt idx="71">
                  <c:v>-69.599999999999994</c:v>
                </c:pt>
                <c:pt idx="72">
                  <c:v>-73.3</c:v>
                </c:pt>
                <c:pt idx="73">
                  <c:v>-70</c:v>
                </c:pt>
                <c:pt idx="74">
                  <c:v>-74.2</c:v>
                </c:pt>
              </c:numCache>
            </c:numRef>
          </c:xVal>
          <c:yVal>
            <c:numRef>
              <c:f>'Figure 4a (bottom panel)'!$C$6:$C$80</c:f>
              <c:numCache>
                <c:formatCode>General</c:formatCode>
                <c:ptCount val="75"/>
                <c:pt idx="0">
                  <c:v>162.9</c:v>
                </c:pt>
                <c:pt idx="1">
                  <c:v>143.1</c:v>
                </c:pt>
                <c:pt idx="2">
                  <c:v>148.80000000000001</c:v>
                </c:pt>
                <c:pt idx="3">
                  <c:v>159.69999999999999</c:v>
                </c:pt>
                <c:pt idx="4">
                  <c:v>156.1</c:v>
                </c:pt>
                <c:pt idx="5">
                  <c:v>155.9</c:v>
                </c:pt>
                <c:pt idx="6">
                  <c:v>157.1</c:v>
                </c:pt>
                <c:pt idx="7">
                  <c:v>157.9</c:v>
                </c:pt>
                <c:pt idx="8">
                  <c:v>162.9</c:v>
                </c:pt>
                <c:pt idx="9">
                  <c:v>160.80000000000001</c:v>
                </c:pt>
                <c:pt idx="10">
                  <c:v>148.6</c:v>
                </c:pt>
                <c:pt idx="11">
                  <c:v>171.2</c:v>
                </c:pt>
                <c:pt idx="12">
                  <c:v>150.69999999999999</c:v>
                </c:pt>
                <c:pt idx="13">
                  <c:v>155.9</c:v>
                </c:pt>
                <c:pt idx="14">
                  <c:v>154.9</c:v>
                </c:pt>
                <c:pt idx="15">
                  <c:v>158.4</c:v>
                </c:pt>
                <c:pt idx="16">
                  <c:v>157.5</c:v>
                </c:pt>
                <c:pt idx="17">
                  <c:v>161.1</c:v>
                </c:pt>
                <c:pt idx="18">
                  <c:v>129.4</c:v>
                </c:pt>
                <c:pt idx="19">
                  <c:v>159.9</c:v>
                </c:pt>
                <c:pt idx="20">
                  <c:v>168.5</c:v>
                </c:pt>
                <c:pt idx="21">
                  <c:v>159.30000000000001</c:v>
                </c:pt>
                <c:pt idx="22">
                  <c:v>148.69999999999999</c:v>
                </c:pt>
                <c:pt idx="23">
                  <c:v>161.30000000000001</c:v>
                </c:pt>
                <c:pt idx="24">
                  <c:v>150.9</c:v>
                </c:pt>
                <c:pt idx="25">
                  <c:v>157.19999999999999</c:v>
                </c:pt>
                <c:pt idx="26">
                  <c:v>156.19999999999999</c:v>
                </c:pt>
                <c:pt idx="27">
                  <c:v>150.5</c:v>
                </c:pt>
                <c:pt idx="28">
                  <c:v>153.1</c:v>
                </c:pt>
                <c:pt idx="29">
                  <c:v>147.9</c:v>
                </c:pt>
                <c:pt idx="30">
                  <c:v>160.19999999999999</c:v>
                </c:pt>
                <c:pt idx="31">
                  <c:v>157.30000000000001</c:v>
                </c:pt>
                <c:pt idx="32">
                  <c:v>171.8</c:v>
                </c:pt>
                <c:pt idx="33">
                  <c:v>155.6</c:v>
                </c:pt>
                <c:pt idx="34">
                  <c:v>156.69999999999999</c:v>
                </c:pt>
                <c:pt idx="35">
                  <c:v>160.6</c:v>
                </c:pt>
                <c:pt idx="36">
                  <c:v>149.5</c:v>
                </c:pt>
                <c:pt idx="37">
                  <c:v>157.69999999999999</c:v>
                </c:pt>
                <c:pt idx="38">
                  <c:v>174.4</c:v>
                </c:pt>
                <c:pt idx="39">
                  <c:v>157.4</c:v>
                </c:pt>
                <c:pt idx="40">
                  <c:v>156.80000000000001</c:v>
                </c:pt>
                <c:pt idx="41">
                  <c:v>174.4</c:v>
                </c:pt>
                <c:pt idx="42">
                  <c:v>151.4</c:v>
                </c:pt>
                <c:pt idx="43">
                  <c:v>161.6</c:v>
                </c:pt>
                <c:pt idx="44">
                  <c:v>174.5</c:v>
                </c:pt>
                <c:pt idx="45">
                  <c:v>157.1</c:v>
                </c:pt>
                <c:pt idx="46">
                  <c:v>158.69999999999999</c:v>
                </c:pt>
                <c:pt idx="47">
                  <c:v>162.19999999999999</c:v>
                </c:pt>
                <c:pt idx="48">
                  <c:v>151.19999999999999</c:v>
                </c:pt>
                <c:pt idx="49">
                  <c:v>149.6</c:v>
                </c:pt>
                <c:pt idx="50">
                  <c:v>160.69999999999999</c:v>
                </c:pt>
                <c:pt idx="51">
                  <c:v>156.69999999999999</c:v>
                </c:pt>
                <c:pt idx="52">
                  <c:v>158.30000000000001</c:v>
                </c:pt>
                <c:pt idx="53">
                  <c:v>164</c:v>
                </c:pt>
                <c:pt idx="54">
                  <c:v>150.6</c:v>
                </c:pt>
                <c:pt idx="55">
                  <c:v>148.69999999999999</c:v>
                </c:pt>
                <c:pt idx="56">
                  <c:v>170.4</c:v>
                </c:pt>
                <c:pt idx="57">
                  <c:v>159.1</c:v>
                </c:pt>
                <c:pt idx="58">
                  <c:v>148.5</c:v>
                </c:pt>
                <c:pt idx="59">
                  <c:v>163.4</c:v>
                </c:pt>
                <c:pt idx="60">
                  <c:v>162</c:v>
                </c:pt>
                <c:pt idx="61">
                  <c:v>149.6</c:v>
                </c:pt>
                <c:pt idx="62">
                  <c:v>161.4</c:v>
                </c:pt>
                <c:pt idx="63">
                  <c:v>157.6</c:v>
                </c:pt>
                <c:pt idx="64">
                  <c:v>157.80000000000001</c:v>
                </c:pt>
                <c:pt idx="65">
                  <c:v>155.80000000000001</c:v>
                </c:pt>
                <c:pt idx="66">
                  <c:v>160.6</c:v>
                </c:pt>
                <c:pt idx="67">
                  <c:v>150</c:v>
                </c:pt>
                <c:pt idx="68">
                  <c:v>174</c:v>
                </c:pt>
                <c:pt idx="69">
                  <c:v>152</c:v>
                </c:pt>
                <c:pt idx="70">
                  <c:v>153</c:v>
                </c:pt>
                <c:pt idx="71">
                  <c:v>161.19999999999999</c:v>
                </c:pt>
                <c:pt idx="72">
                  <c:v>160.19999999999999</c:v>
                </c:pt>
                <c:pt idx="73">
                  <c:v>157.30000000000001</c:v>
                </c:pt>
                <c:pt idx="74">
                  <c:v>171.8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58-2742-A05C-E8B8CDBF9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330799"/>
        <c:axId val="1114111887"/>
      </c:scatterChart>
      <c:valAx>
        <c:axId val="1114330799"/>
        <c:scaling>
          <c:orientation val="minMax"/>
          <c:max val="180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111887"/>
        <c:crosses val="autoZero"/>
        <c:crossBetween val="midCat"/>
        <c:majorUnit val="90"/>
      </c:valAx>
      <c:valAx>
        <c:axId val="1114111887"/>
        <c:scaling>
          <c:orientation val="minMax"/>
          <c:max val="180"/>
          <c:min val="-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330799"/>
        <c:crosses val="autoZero"/>
        <c:crossBetween val="midCat"/>
        <c:majorUnit val="9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'Figure 4a (bottom panel)'!$L$6:$L$105</c:f>
              <c:numCache>
                <c:formatCode>General</c:formatCode>
                <c:ptCount val="100"/>
                <c:pt idx="0">
                  <c:v>-57.3</c:v>
                </c:pt>
                <c:pt idx="1">
                  <c:v>-64.099999999999994</c:v>
                </c:pt>
                <c:pt idx="2">
                  <c:v>-59.4</c:v>
                </c:pt>
                <c:pt idx="3">
                  <c:v>-58.2</c:v>
                </c:pt>
                <c:pt idx="4">
                  <c:v>-71.099999999999994</c:v>
                </c:pt>
                <c:pt idx="5">
                  <c:v>-70.7</c:v>
                </c:pt>
                <c:pt idx="6">
                  <c:v>-62.1</c:v>
                </c:pt>
                <c:pt idx="7">
                  <c:v>-58.5</c:v>
                </c:pt>
                <c:pt idx="8">
                  <c:v>-56.4</c:v>
                </c:pt>
                <c:pt idx="9">
                  <c:v>-84.9</c:v>
                </c:pt>
                <c:pt idx="10">
                  <c:v>-60</c:v>
                </c:pt>
                <c:pt idx="11">
                  <c:v>-58.5</c:v>
                </c:pt>
                <c:pt idx="12">
                  <c:v>-61.6</c:v>
                </c:pt>
                <c:pt idx="13">
                  <c:v>-68.7</c:v>
                </c:pt>
                <c:pt idx="14">
                  <c:v>-68.099999999999994</c:v>
                </c:pt>
                <c:pt idx="15">
                  <c:v>-69.2</c:v>
                </c:pt>
                <c:pt idx="16">
                  <c:v>-71</c:v>
                </c:pt>
                <c:pt idx="17">
                  <c:v>-84.8</c:v>
                </c:pt>
                <c:pt idx="18">
                  <c:v>-60.4</c:v>
                </c:pt>
                <c:pt idx="19">
                  <c:v>-70.400000000000006</c:v>
                </c:pt>
                <c:pt idx="20">
                  <c:v>-70.5</c:v>
                </c:pt>
                <c:pt idx="21">
                  <c:v>-67.2</c:v>
                </c:pt>
                <c:pt idx="22">
                  <c:v>-61.6</c:v>
                </c:pt>
                <c:pt idx="23">
                  <c:v>-57.9</c:v>
                </c:pt>
                <c:pt idx="24">
                  <c:v>-70.599999999999994</c:v>
                </c:pt>
                <c:pt idx="25">
                  <c:v>-56.1</c:v>
                </c:pt>
                <c:pt idx="26">
                  <c:v>-60.1</c:v>
                </c:pt>
                <c:pt idx="27">
                  <c:v>-58.4</c:v>
                </c:pt>
                <c:pt idx="28">
                  <c:v>-70</c:v>
                </c:pt>
                <c:pt idx="29">
                  <c:v>-70.5</c:v>
                </c:pt>
                <c:pt idx="30">
                  <c:v>-65.3</c:v>
                </c:pt>
                <c:pt idx="31">
                  <c:v>-68.900000000000006</c:v>
                </c:pt>
                <c:pt idx="32">
                  <c:v>-57.6</c:v>
                </c:pt>
                <c:pt idx="33">
                  <c:v>-85</c:v>
                </c:pt>
                <c:pt idx="34">
                  <c:v>-60.3</c:v>
                </c:pt>
                <c:pt idx="35">
                  <c:v>-70.3</c:v>
                </c:pt>
                <c:pt idx="36">
                  <c:v>-57.7</c:v>
                </c:pt>
                <c:pt idx="37">
                  <c:v>-66.2</c:v>
                </c:pt>
                <c:pt idx="38">
                  <c:v>-59.3</c:v>
                </c:pt>
                <c:pt idx="39">
                  <c:v>-58.8</c:v>
                </c:pt>
                <c:pt idx="40">
                  <c:v>-70.400000000000006</c:v>
                </c:pt>
                <c:pt idx="41">
                  <c:v>-69.5</c:v>
                </c:pt>
                <c:pt idx="42">
                  <c:v>-60.7</c:v>
                </c:pt>
                <c:pt idx="43">
                  <c:v>-58.7</c:v>
                </c:pt>
                <c:pt idx="44">
                  <c:v>-72.099999999999994</c:v>
                </c:pt>
                <c:pt idx="45">
                  <c:v>-79.099999999999994</c:v>
                </c:pt>
                <c:pt idx="46">
                  <c:v>-61.5</c:v>
                </c:pt>
                <c:pt idx="47">
                  <c:v>-57.8</c:v>
                </c:pt>
                <c:pt idx="48">
                  <c:v>-59.1</c:v>
                </c:pt>
                <c:pt idx="49">
                  <c:v>-81.900000000000006</c:v>
                </c:pt>
                <c:pt idx="50">
                  <c:v>-56.7</c:v>
                </c:pt>
                <c:pt idx="51">
                  <c:v>-58.2</c:v>
                </c:pt>
                <c:pt idx="52">
                  <c:v>-71.3</c:v>
                </c:pt>
                <c:pt idx="53">
                  <c:v>-84.7</c:v>
                </c:pt>
                <c:pt idx="54">
                  <c:v>-60.4</c:v>
                </c:pt>
                <c:pt idx="55">
                  <c:v>-56</c:v>
                </c:pt>
                <c:pt idx="56">
                  <c:v>-70.7</c:v>
                </c:pt>
                <c:pt idx="57">
                  <c:v>-70.5</c:v>
                </c:pt>
                <c:pt idx="58">
                  <c:v>-60.5</c:v>
                </c:pt>
                <c:pt idx="59">
                  <c:v>-58</c:v>
                </c:pt>
                <c:pt idx="60">
                  <c:v>-57</c:v>
                </c:pt>
                <c:pt idx="61">
                  <c:v>-67.599999999999994</c:v>
                </c:pt>
                <c:pt idx="62">
                  <c:v>-59.8</c:v>
                </c:pt>
                <c:pt idx="63">
                  <c:v>-70.099999999999994</c:v>
                </c:pt>
                <c:pt idx="64">
                  <c:v>-72.099999999999994</c:v>
                </c:pt>
                <c:pt idx="65">
                  <c:v>-68.099999999999994</c:v>
                </c:pt>
                <c:pt idx="66">
                  <c:v>-63.6</c:v>
                </c:pt>
                <c:pt idx="67">
                  <c:v>-58.2</c:v>
                </c:pt>
                <c:pt idx="68">
                  <c:v>-70.3</c:v>
                </c:pt>
                <c:pt idx="69">
                  <c:v>-71.2</c:v>
                </c:pt>
                <c:pt idx="70">
                  <c:v>-59.5</c:v>
                </c:pt>
                <c:pt idx="71">
                  <c:v>-58.2</c:v>
                </c:pt>
                <c:pt idx="72">
                  <c:v>-59</c:v>
                </c:pt>
                <c:pt idx="73">
                  <c:v>-64.7</c:v>
                </c:pt>
                <c:pt idx="74">
                  <c:v>-59.8</c:v>
                </c:pt>
                <c:pt idx="75">
                  <c:v>-58.3</c:v>
                </c:pt>
                <c:pt idx="76">
                  <c:v>-59.2</c:v>
                </c:pt>
                <c:pt idx="77">
                  <c:v>-54.8</c:v>
                </c:pt>
                <c:pt idx="78">
                  <c:v>-58.2</c:v>
                </c:pt>
                <c:pt idx="79">
                  <c:v>-70.2</c:v>
                </c:pt>
                <c:pt idx="80">
                  <c:v>-71.5</c:v>
                </c:pt>
                <c:pt idx="81">
                  <c:v>-80.400000000000006</c:v>
                </c:pt>
                <c:pt idx="82">
                  <c:v>-66</c:v>
                </c:pt>
                <c:pt idx="83">
                  <c:v>-70</c:v>
                </c:pt>
                <c:pt idx="84">
                  <c:v>-69.3</c:v>
                </c:pt>
                <c:pt idx="85">
                  <c:v>-83.8</c:v>
                </c:pt>
                <c:pt idx="86">
                  <c:v>-59.9</c:v>
                </c:pt>
                <c:pt idx="87">
                  <c:v>-71.599999999999994</c:v>
                </c:pt>
                <c:pt idx="88">
                  <c:v>-56.6</c:v>
                </c:pt>
                <c:pt idx="89">
                  <c:v>-65.3</c:v>
                </c:pt>
                <c:pt idx="90">
                  <c:v>-57.8</c:v>
                </c:pt>
                <c:pt idx="91">
                  <c:v>-58.7</c:v>
                </c:pt>
                <c:pt idx="92">
                  <c:v>-70</c:v>
                </c:pt>
                <c:pt idx="93">
                  <c:v>-79.7</c:v>
                </c:pt>
                <c:pt idx="94">
                  <c:v>-61.8</c:v>
                </c:pt>
                <c:pt idx="95">
                  <c:v>-69.599999999999994</c:v>
                </c:pt>
                <c:pt idx="96">
                  <c:v>-70.400000000000006</c:v>
                </c:pt>
                <c:pt idx="97">
                  <c:v>-69.5</c:v>
                </c:pt>
                <c:pt idx="98">
                  <c:v>-60.7</c:v>
                </c:pt>
                <c:pt idx="99">
                  <c:v>-58.7</c:v>
                </c:pt>
              </c:numCache>
            </c:numRef>
          </c:xVal>
          <c:yVal>
            <c:numRef>
              <c:f>'Figure 4a (bottom panel)'!$M$6:$M$105</c:f>
              <c:numCache>
                <c:formatCode>General</c:formatCode>
                <c:ptCount val="100"/>
                <c:pt idx="0">
                  <c:v>142.6</c:v>
                </c:pt>
                <c:pt idx="1">
                  <c:v>-30.2</c:v>
                </c:pt>
                <c:pt idx="2">
                  <c:v>137</c:v>
                </c:pt>
                <c:pt idx="3">
                  <c:v>142</c:v>
                </c:pt>
                <c:pt idx="4">
                  <c:v>152.4</c:v>
                </c:pt>
                <c:pt idx="5">
                  <c:v>-33.6</c:v>
                </c:pt>
                <c:pt idx="6">
                  <c:v>141.80000000000001</c:v>
                </c:pt>
                <c:pt idx="7">
                  <c:v>142.69999999999999</c:v>
                </c:pt>
                <c:pt idx="8">
                  <c:v>142.30000000000001</c:v>
                </c:pt>
                <c:pt idx="9">
                  <c:v>-47.3</c:v>
                </c:pt>
                <c:pt idx="10">
                  <c:v>142.69999999999999</c:v>
                </c:pt>
                <c:pt idx="11">
                  <c:v>143.19999999999999</c:v>
                </c:pt>
                <c:pt idx="12">
                  <c:v>141</c:v>
                </c:pt>
                <c:pt idx="13">
                  <c:v>-91.7</c:v>
                </c:pt>
                <c:pt idx="14">
                  <c:v>163</c:v>
                </c:pt>
                <c:pt idx="15">
                  <c:v>152.80000000000001</c:v>
                </c:pt>
                <c:pt idx="16">
                  <c:v>152.9</c:v>
                </c:pt>
                <c:pt idx="17">
                  <c:v>-48</c:v>
                </c:pt>
                <c:pt idx="18">
                  <c:v>142.4</c:v>
                </c:pt>
                <c:pt idx="19">
                  <c:v>153.1</c:v>
                </c:pt>
                <c:pt idx="20">
                  <c:v>149.69999999999999</c:v>
                </c:pt>
                <c:pt idx="21">
                  <c:v>-153.80000000000001</c:v>
                </c:pt>
                <c:pt idx="22">
                  <c:v>146.4</c:v>
                </c:pt>
                <c:pt idx="23">
                  <c:v>142</c:v>
                </c:pt>
                <c:pt idx="24">
                  <c:v>150.80000000000001</c:v>
                </c:pt>
                <c:pt idx="25">
                  <c:v>-41.5</c:v>
                </c:pt>
                <c:pt idx="26">
                  <c:v>138.1</c:v>
                </c:pt>
                <c:pt idx="27">
                  <c:v>143.5</c:v>
                </c:pt>
                <c:pt idx="28">
                  <c:v>153.19999999999999</c:v>
                </c:pt>
                <c:pt idx="29">
                  <c:v>-92.8</c:v>
                </c:pt>
                <c:pt idx="30">
                  <c:v>159.6</c:v>
                </c:pt>
                <c:pt idx="31">
                  <c:v>150.19999999999999</c:v>
                </c:pt>
                <c:pt idx="32">
                  <c:v>143.19999999999999</c:v>
                </c:pt>
                <c:pt idx="33">
                  <c:v>-47.1</c:v>
                </c:pt>
                <c:pt idx="34">
                  <c:v>142.19999999999999</c:v>
                </c:pt>
                <c:pt idx="35">
                  <c:v>152.80000000000001</c:v>
                </c:pt>
                <c:pt idx="36">
                  <c:v>143.30000000000001</c:v>
                </c:pt>
                <c:pt idx="37">
                  <c:v>-29</c:v>
                </c:pt>
                <c:pt idx="38">
                  <c:v>138.5</c:v>
                </c:pt>
                <c:pt idx="39">
                  <c:v>144.30000000000001</c:v>
                </c:pt>
                <c:pt idx="40">
                  <c:v>152.6</c:v>
                </c:pt>
                <c:pt idx="41">
                  <c:v>-35.1</c:v>
                </c:pt>
                <c:pt idx="42">
                  <c:v>140.30000000000001</c:v>
                </c:pt>
                <c:pt idx="43">
                  <c:v>141.80000000000001</c:v>
                </c:pt>
                <c:pt idx="44">
                  <c:v>158.30000000000001</c:v>
                </c:pt>
                <c:pt idx="45">
                  <c:v>-82.8</c:v>
                </c:pt>
                <c:pt idx="46">
                  <c:v>147.30000000000001</c:v>
                </c:pt>
                <c:pt idx="47">
                  <c:v>140.1</c:v>
                </c:pt>
                <c:pt idx="48">
                  <c:v>143</c:v>
                </c:pt>
                <c:pt idx="49">
                  <c:v>-93.2</c:v>
                </c:pt>
                <c:pt idx="50">
                  <c:v>129.4</c:v>
                </c:pt>
                <c:pt idx="51">
                  <c:v>142.1</c:v>
                </c:pt>
                <c:pt idx="52">
                  <c:v>153.4</c:v>
                </c:pt>
                <c:pt idx="53">
                  <c:v>-47.5</c:v>
                </c:pt>
                <c:pt idx="54">
                  <c:v>144.4</c:v>
                </c:pt>
                <c:pt idx="55">
                  <c:v>140.9</c:v>
                </c:pt>
                <c:pt idx="56">
                  <c:v>152.6</c:v>
                </c:pt>
                <c:pt idx="57">
                  <c:v>-33.299999999999997</c:v>
                </c:pt>
                <c:pt idx="58">
                  <c:v>140.5</c:v>
                </c:pt>
                <c:pt idx="59">
                  <c:v>142.19999999999999</c:v>
                </c:pt>
                <c:pt idx="60">
                  <c:v>142.1</c:v>
                </c:pt>
                <c:pt idx="61">
                  <c:v>-30.4</c:v>
                </c:pt>
                <c:pt idx="62">
                  <c:v>139.69999999999999</c:v>
                </c:pt>
                <c:pt idx="63">
                  <c:v>153.6</c:v>
                </c:pt>
                <c:pt idx="64">
                  <c:v>153</c:v>
                </c:pt>
                <c:pt idx="65">
                  <c:v>-156</c:v>
                </c:pt>
                <c:pt idx="66">
                  <c:v>138.1</c:v>
                </c:pt>
                <c:pt idx="67">
                  <c:v>144.5</c:v>
                </c:pt>
                <c:pt idx="68">
                  <c:v>152.80000000000001</c:v>
                </c:pt>
                <c:pt idx="69">
                  <c:v>-52</c:v>
                </c:pt>
                <c:pt idx="70">
                  <c:v>146.9</c:v>
                </c:pt>
                <c:pt idx="71">
                  <c:v>142.4</c:v>
                </c:pt>
                <c:pt idx="72">
                  <c:v>144.69999999999999</c:v>
                </c:pt>
                <c:pt idx="73">
                  <c:v>-28.3</c:v>
                </c:pt>
                <c:pt idx="74">
                  <c:v>135.69999999999999</c:v>
                </c:pt>
                <c:pt idx="75">
                  <c:v>142.5</c:v>
                </c:pt>
                <c:pt idx="76">
                  <c:v>144.30000000000001</c:v>
                </c:pt>
                <c:pt idx="77">
                  <c:v>-40.200000000000003</c:v>
                </c:pt>
                <c:pt idx="78">
                  <c:v>134.30000000000001</c:v>
                </c:pt>
                <c:pt idx="79">
                  <c:v>153.1</c:v>
                </c:pt>
                <c:pt idx="80">
                  <c:v>152.5</c:v>
                </c:pt>
                <c:pt idx="81">
                  <c:v>-79.2</c:v>
                </c:pt>
                <c:pt idx="82">
                  <c:v>153.80000000000001</c:v>
                </c:pt>
                <c:pt idx="83">
                  <c:v>150.80000000000001</c:v>
                </c:pt>
                <c:pt idx="84">
                  <c:v>155.1</c:v>
                </c:pt>
                <c:pt idx="85">
                  <c:v>-49.5</c:v>
                </c:pt>
                <c:pt idx="86">
                  <c:v>142.30000000000001</c:v>
                </c:pt>
                <c:pt idx="87">
                  <c:v>152.80000000000001</c:v>
                </c:pt>
                <c:pt idx="88">
                  <c:v>141.4</c:v>
                </c:pt>
                <c:pt idx="89">
                  <c:v>-28.9</c:v>
                </c:pt>
                <c:pt idx="90">
                  <c:v>133.6</c:v>
                </c:pt>
                <c:pt idx="91">
                  <c:v>142.80000000000001</c:v>
                </c:pt>
                <c:pt idx="92">
                  <c:v>151.6</c:v>
                </c:pt>
                <c:pt idx="93">
                  <c:v>-52.3</c:v>
                </c:pt>
                <c:pt idx="94">
                  <c:v>148.19999999999999</c:v>
                </c:pt>
                <c:pt idx="95">
                  <c:v>151.5</c:v>
                </c:pt>
                <c:pt idx="96">
                  <c:v>152.6</c:v>
                </c:pt>
                <c:pt idx="97">
                  <c:v>-35.1</c:v>
                </c:pt>
                <c:pt idx="98">
                  <c:v>140.30000000000001</c:v>
                </c:pt>
                <c:pt idx="99">
                  <c:v>141.80000000000001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9B-2445-80EA-E3EDF4076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3282911"/>
        <c:axId val="995272767"/>
      </c:scatterChart>
      <c:valAx>
        <c:axId val="403282911"/>
        <c:scaling>
          <c:orientation val="minMax"/>
          <c:max val="180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272767"/>
        <c:crosses val="autoZero"/>
        <c:crossBetween val="midCat"/>
        <c:majorUnit val="90"/>
      </c:valAx>
      <c:valAx>
        <c:axId val="995272767"/>
        <c:scaling>
          <c:orientation val="minMax"/>
          <c:max val="180"/>
          <c:min val="-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282911"/>
        <c:crosses val="autoZero"/>
        <c:crossBetween val="midCat"/>
        <c:majorUnit val="9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D41F0"/>
            </a:solidFill>
            <a:ln w="19050">
              <a:noFill/>
            </a:ln>
            <a:effectLst/>
          </c:spPr>
          <c:invertIfNegative val="0"/>
          <c:cat>
            <c:numRef>
              <c:f>'Figure 4c'!$B$4:$B$11</c:f>
              <c:numCache>
                <c:formatCode>General</c:formatCode>
                <c:ptCount val="8"/>
                <c:pt idx="0">
                  <c:v>119</c:v>
                </c:pt>
                <c:pt idx="1">
                  <c:v>120</c:v>
                </c:pt>
                <c:pt idx="2">
                  <c:v>121</c:v>
                </c:pt>
                <c:pt idx="3">
                  <c:v>142</c:v>
                </c:pt>
                <c:pt idx="4">
                  <c:v>144</c:v>
                </c:pt>
                <c:pt idx="5">
                  <c:v>147</c:v>
                </c:pt>
                <c:pt idx="6">
                  <c:v>149</c:v>
                </c:pt>
                <c:pt idx="7">
                  <c:v>152</c:v>
                </c:pt>
              </c:numCache>
            </c:numRef>
          </c:cat>
          <c:val>
            <c:numRef>
              <c:f>'Figure 4c'!$C$4:$C$11</c:f>
              <c:numCache>
                <c:formatCode>General</c:formatCode>
                <c:ptCount val="8"/>
                <c:pt idx="0">
                  <c:v>-1.8399999999999983</c:v>
                </c:pt>
                <c:pt idx="1">
                  <c:v>-3.5289999999999995</c:v>
                </c:pt>
                <c:pt idx="2">
                  <c:v>-1.8980000000000012</c:v>
                </c:pt>
                <c:pt idx="3">
                  <c:v>0.41099999999999937</c:v>
                </c:pt>
                <c:pt idx="4">
                  <c:v>9.1000000000000525E-2</c:v>
                </c:pt>
                <c:pt idx="5">
                  <c:v>0.18900000000000433</c:v>
                </c:pt>
                <c:pt idx="6">
                  <c:v>7.3999999999999774E-2</c:v>
                </c:pt>
                <c:pt idx="7">
                  <c:v>1.7360000000000049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1-934D-964F-F3F9E62A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9517840"/>
        <c:axId val="1390520688"/>
      </c:barChart>
      <c:catAx>
        <c:axId val="146951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90520688"/>
        <c:crosses val="autoZero"/>
        <c:auto val="1"/>
        <c:lblAlgn val="ctr"/>
        <c:lblOffset val="100"/>
        <c:noMultiLvlLbl val="0"/>
      </c:catAx>
      <c:valAx>
        <c:axId val="139052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6951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'Figure 6b'!$B$3:$B$41</c:f>
              <c:numCache>
                <c:formatCode>General</c:formatCode>
                <c:ptCount val="39"/>
                <c:pt idx="0">
                  <c:v>114</c:v>
                </c:pt>
                <c:pt idx="1">
                  <c:v>115</c:v>
                </c:pt>
                <c:pt idx="2">
                  <c:v>116</c:v>
                </c:pt>
                <c:pt idx="3">
                  <c:v>117</c:v>
                </c:pt>
                <c:pt idx="4">
                  <c:v>118</c:v>
                </c:pt>
                <c:pt idx="5">
                  <c:v>119</c:v>
                </c:pt>
                <c:pt idx="6">
                  <c:v>120</c:v>
                </c:pt>
                <c:pt idx="7">
                  <c:v>121</c:v>
                </c:pt>
                <c:pt idx="8">
                  <c:v>122</c:v>
                </c:pt>
                <c:pt idx="9">
                  <c:v>123</c:v>
                </c:pt>
                <c:pt idx="10">
                  <c:v>124</c:v>
                </c:pt>
                <c:pt idx="11">
                  <c:v>125</c:v>
                </c:pt>
                <c:pt idx="12">
                  <c:v>126</c:v>
                </c:pt>
                <c:pt idx="13">
                  <c:v>127</c:v>
                </c:pt>
                <c:pt idx="14">
                  <c:v>128</c:v>
                </c:pt>
                <c:pt idx="15">
                  <c:v>129</c:v>
                </c:pt>
                <c:pt idx="16">
                  <c:v>130</c:v>
                </c:pt>
                <c:pt idx="17">
                  <c:v>131</c:v>
                </c:pt>
                <c:pt idx="18">
                  <c:v>132</c:v>
                </c:pt>
                <c:pt idx="19">
                  <c:v>133</c:v>
                </c:pt>
                <c:pt idx="20">
                  <c:v>134</c:v>
                </c:pt>
                <c:pt idx="21">
                  <c:v>135</c:v>
                </c:pt>
                <c:pt idx="22">
                  <c:v>136</c:v>
                </c:pt>
                <c:pt idx="23">
                  <c:v>137</c:v>
                </c:pt>
                <c:pt idx="24">
                  <c:v>138</c:v>
                </c:pt>
                <c:pt idx="25">
                  <c:v>139</c:v>
                </c:pt>
                <c:pt idx="26">
                  <c:v>140</c:v>
                </c:pt>
                <c:pt idx="27">
                  <c:v>141</c:v>
                </c:pt>
                <c:pt idx="28">
                  <c:v>142</c:v>
                </c:pt>
                <c:pt idx="29">
                  <c:v>143</c:v>
                </c:pt>
                <c:pt idx="30">
                  <c:v>144</c:v>
                </c:pt>
                <c:pt idx="31">
                  <c:v>145</c:v>
                </c:pt>
                <c:pt idx="32">
                  <c:v>146</c:v>
                </c:pt>
                <c:pt idx="33">
                  <c:v>147</c:v>
                </c:pt>
                <c:pt idx="34">
                  <c:v>148</c:v>
                </c:pt>
                <c:pt idx="35">
                  <c:v>149</c:v>
                </c:pt>
                <c:pt idx="36">
                  <c:v>150</c:v>
                </c:pt>
                <c:pt idx="37">
                  <c:v>151</c:v>
                </c:pt>
                <c:pt idx="38">
                  <c:v>152</c:v>
                </c:pt>
              </c:numCache>
            </c:numRef>
          </c:cat>
          <c:val>
            <c:numRef>
              <c:f>'Figure 6b'!$H$3:$H$41</c:f>
              <c:numCache>
                <c:formatCode>General</c:formatCode>
                <c:ptCount val="39"/>
                <c:pt idx="0">
                  <c:v>-1.3930000000000033</c:v>
                </c:pt>
                <c:pt idx="1">
                  <c:v>-0.42899999999999983</c:v>
                </c:pt>
                <c:pt idx="2">
                  <c:v>-1.0260000000000029</c:v>
                </c:pt>
                <c:pt idx="3">
                  <c:v>-1.5450000000000028</c:v>
                </c:pt>
                <c:pt idx="4">
                  <c:v>-3.0670000000000019</c:v>
                </c:pt>
                <c:pt idx="5">
                  <c:v>-1.8399999999999983</c:v>
                </c:pt>
                <c:pt idx="6">
                  <c:v>-3.5289999999999995</c:v>
                </c:pt>
                <c:pt idx="7">
                  <c:v>-1.8980000000000012</c:v>
                </c:pt>
                <c:pt idx="8">
                  <c:v>-3.2059999999999991</c:v>
                </c:pt>
                <c:pt idx="9">
                  <c:v>-1.1220000000000059</c:v>
                </c:pt>
                <c:pt idx="10">
                  <c:v>0.36900000000000094</c:v>
                </c:pt>
                <c:pt idx="11">
                  <c:v>0.14299999999999982</c:v>
                </c:pt>
                <c:pt idx="12">
                  <c:v>0.47899999999999887</c:v>
                </c:pt>
                <c:pt idx="13">
                  <c:v>-9.5000000000002846E-2</c:v>
                </c:pt>
                <c:pt idx="14">
                  <c:v>0.25099999999999967</c:v>
                </c:pt>
                <c:pt idx="15">
                  <c:v>-0.26000000000000029</c:v>
                </c:pt>
                <c:pt idx="16">
                  <c:v>0.62399999999999722</c:v>
                </c:pt>
                <c:pt idx="17">
                  <c:v>-0.89099999999999957</c:v>
                </c:pt>
                <c:pt idx="18">
                  <c:v>-1.6219999999999994</c:v>
                </c:pt>
                <c:pt idx="19">
                  <c:v>-2.0810000000000022</c:v>
                </c:pt>
                <c:pt idx="20">
                  <c:v>-0.31999999999999573</c:v>
                </c:pt>
                <c:pt idx="21">
                  <c:v>-0.90100000000000213</c:v>
                </c:pt>
                <c:pt idx="22">
                  <c:v>-0.31500000000000139</c:v>
                </c:pt>
                <c:pt idx="23">
                  <c:v>-2.4999999999999446E-2</c:v>
                </c:pt>
                <c:pt idx="24">
                  <c:v>-0.38000000000000222</c:v>
                </c:pt>
                <c:pt idx="25">
                  <c:v>-1.3000000000000405E-2</c:v>
                </c:pt>
                <c:pt idx="26">
                  <c:v>-0.75200000000000011</c:v>
                </c:pt>
                <c:pt idx="27">
                  <c:v>-1.7110000000000019</c:v>
                </c:pt>
                <c:pt idx="28">
                  <c:v>0.41099999999999937</c:v>
                </c:pt>
                <c:pt idx="29">
                  <c:v>-3.9259999999999984</c:v>
                </c:pt>
                <c:pt idx="30">
                  <c:v>9.1000000000000525E-2</c:v>
                </c:pt>
                <c:pt idx="31">
                  <c:v>-2.3960000000000008</c:v>
                </c:pt>
                <c:pt idx="32">
                  <c:v>-3.0139999999999976</c:v>
                </c:pt>
                <c:pt idx="33">
                  <c:v>0.18900000000000433</c:v>
                </c:pt>
                <c:pt idx="34">
                  <c:v>-2.635999999999997</c:v>
                </c:pt>
                <c:pt idx="35">
                  <c:v>7.3999999999999774E-2</c:v>
                </c:pt>
                <c:pt idx="36">
                  <c:v>-1.8940000000000001</c:v>
                </c:pt>
                <c:pt idx="37">
                  <c:v>-2.9750000000000063</c:v>
                </c:pt>
                <c:pt idx="38">
                  <c:v>1.7360000000000049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8A-854D-B5DC-D9FD8865C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9157712"/>
        <c:axId val="2075895263"/>
      </c:barChart>
      <c:catAx>
        <c:axId val="399157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CD28H residue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75895263"/>
        <c:crosses val="autoZero"/>
        <c:auto val="1"/>
        <c:lblAlgn val="ctr"/>
        <c:lblOffset val="100"/>
        <c:tickLblSkip val="1"/>
        <c:noMultiLvlLbl val="0"/>
      </c:catAx>
      <c:valAx>
        <c:axId val="2075895263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>
                    <a:latin typeface="Arial" panose="020B0604020202020204" pitchFamily="34" charset="0"/>
                    <a:cs typeface="Arial" panose="020B0604020202020204" pitchFamily="34" charset="0"/>
                  </a:rPr>
                  <a:t>DdCa[CD28H - coil] (p.p.m.)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6D81F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9157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9050">
              <a:noFill/>
            </a:ln>
            <a:effectLst/>
          </c:spPr>
          <c:invertIfNegative val="0"/>
          <c:cat>
            <c:numRef>
              <c:f>'Figure 6c'!$B$5:$B$7</c:f>
              <c:numCache>
                <c:formatCode>General</c:formatCode>
                <c:ptCount val="3"/>
                <c:pt idx="0">
                  <c:v>130</c:v>
                </c:pt>
                <c:pt idx="1">
                  <c:v>137</c:v>
                </c:pt>
                <c:pt idx="2">
                  <c:v>148</c:v>
                </c:pt>
              </c:numCache>
            </c:numRef>
          </c:cat>
          <c:val>
            <c:numRef>
              <c:f>'Figure 6c'!$C$5:$C$7</c:f>
              <c:numCache>
                <c:formatCode>General</c:formatCode>
                <c:ptCount val="3"/>
                <c:pt idx="0">
                  <c:v>0.62399999999999722</c:v>
                </c:pt>
                <c:pt idx="1">
                  <c:v>-2.4999999999999446E-2</c:v>
                </c:pt>
                <c:pt idx="2">
                  <c:v>-2.635999999999997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BC46-8BB6-DF3E0092E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229456"/>
        <c:axId val="1386740448"/>
      </c:barChart>
      <c:catAx>
        <c:axId val="132222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86740448"/>
        <c:crosses val="autoZero"/>
        <c:auto val="1"/>
        <c:lblAlgn val="ctr"/>
        <c:lblOffset val="100"/>
        <c:noMultiLvlLbl val="0"/>
      </c:catAx>
      <c:valAx>
        <c:axId val="138674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2222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CD28H C</a:t>
            </a:r>
            <a:r>
              <a:rPr lang="en-US">
                <a:solidFill>
                  <a:schemeClr val="tx1"/>
                </a:solidFill>
                <a:latin typeface="Symbol" pitchFamily="2" charset="2"/>
                <a:cs typeface="Arial" panose="020B0604020202020204" pitchFamily="34" charset="0"/>
              </a:rPr>
              <a:t>a</a:t>
            </a:r>
          </a:p>
        </c:rich>
      </c:tx>
      <c:layout>
        <c:manualLayout>
          <c:xMode val="edge"/>
          <c:yMode val="edge"/>
          <c:x val="0.48033727381832186"/>
          <c:y val="3.412626341573430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major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'Figure 6d'!$A$5:$A$24</c:f>
              <c:numCache>
                <c:formatCode>General</c:formatCode>
                <c:ptCount val="20"/>
                <c:pt idx="0">
                  <c:v>115</c:v>
                </c:pt>
                <c:pt idx="1">
                  <c:v>116</c:v>
                </c:pt>
                <c:pt idx="2">
                  <c:v>117</c:v>
                </c:pt>
                <c:pt idx="3">
                  <c:v>118</c:v>
                </c:pt>
                <c:pt idx="4">
                  <c:v>119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123</c:v>
                </c:pt>
                <c:pt idx="9">
                  <c:v>124</c:v>
                </c:pt>
                <c:pt idx="10">
                  <c:v>143</c:v>
                </c:pt>
                <c:pt idx="11">
                  <c:v>144</c:v>
                </c:pt>
                <c:pt idx="12">
                  <c:v>145</c:v>
                </c:pt>
                <c:pt idx="13">
                  <c:v>146</c:v>
                </c:pt>
                <c:pt idx="14">
                  <c:v>147</c:v>
                </c:pt>
                <c:pt idx="15">
                  <c:v>148</c:v>
                </c:pt>
                <c:pt idx="16">
                  <c:v>149</c:v>
                </c:pt>
                <c:pt idx="17">
                  <c:v>150</c:v>
                </c:pt>
                <c:pt idx="18">
                  <c:v>151</c:v>
                </c:pt>
                <c:pt idx="19">
                  <c:v>152</c:v>
                </c:pt>
              </c:numCache>
            </c:numRef>
          </c:cat>
          <c:val>
            <c:numRef>
              <c:f>'Figure 6d'!$C$5:$C$24</c:f>
              <c:numCache>
                <c:formatCode>General</c:formatCode>
                <c:ptCount val="20"/>
                <c:pt idx="0">
                  <c:v>-0.42899999999999983</c:v>
                </c:pt>
                <c:pt idx="1">
                  <c:v>-1.0260000000000029</c:v>
                </c:pt>
                <c:pt idx="2">
                  <c:v>-1.5450000000000028</c:v>
                </c:pt>
                <c:pt idx="3">
                  <c:v>-3.0670000000000019</c:v>
                </c:pt>
                <c:pt idx="4">
                  <c:v>-1.8399999999999983</c:v>
                </c:pt>
                <c:pt idx="5">
                  <c:v>-3.5289999999999995</c:v>
                </c:pt>
                <c:pt idx="6">
                  <c:v>-1.8980000000000012</c:v>
                </c:pt>
                <c:pt idx="7">
                  <c:v>-3.2059999999999991</c:v>
                </c:pt>
                <c:pt idx="8">
                  <c:v>-1.1220000000000059</c:v>
                </c:pt>
                <c:pt idx="9">
                  <c:v>0.36900000000000094</c:v>
                </c:pt>
                <c:pt idx="10">
                  <c:v>-3.9259999999999984</c:v>
                </c:pt>
                <c:pt idx="11">
                  <c:v>9.1000000000000525E-2</c:v>
                </c:pt>
                <c:pt idx="12">
                  <c:v>-2.3960000000000008</c:v>
                </c:pt>
                <c:pt idx="13">
                  <c:v>-3.0139999999999976</c:v>
                </c:pt>
                <c:pt idx="14">
                  <c:v>0.18900000000000433</c:v>
                </c:pt>
                <c:pt idx="15">
                  <c:v>-2.635999999999997</c:v>
                </c:pt>
                <c:pt idx="16">
                  <c:v>7.3999999999999774E-2</c:v>
                </c:pt>
                <c:pt idx="17">
                  <c:v>-1.8940000000000001</c:v>
                </c:pt>
                <c:pt idx="18">
                  <c:v>-2.9750000000000063</c:v>
                </c:pt>
                <c:pt idx="19">
                  <c:v>1.7360000000000049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8-2D49-981B-653B069D52A8}"/>
            </c:ext>
          </c:extLst>
        </c:ser>
        <c:ser>
          <c:idx val="2"/>
          <c:order val="1"/>
          <c:tx>
            <c:v>minor-1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E82-3C4C-AE78-8F6F25CFDD92}"/>
              </c:ext>
            </c:extLst>
          </c:dPt>
          <c:dPt>
            <c:idx val="13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E82-3C4C-AE78-8F6F25CFDD92}"/>
              </c:ext>
            </c:extLst>
          </c:dPt>
          <c:dPt>
            <c:idx val="14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E82-3C4C-AE78-8F6F25CFDD92}"/>
              </c:ext>
            </c:extLst>
          </c:dPt>
          <c:dPt>
            <c:idx val="15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E82-3C4C-AE78-8F6F25CFDD92}"/>
              </c:ext>
            </c:extLst>
          </c:dPt>
          <c:dPt>
            <c:idx val="16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E82-3C4C-AE78-8F6F25CFDD92}"/>
              </c:ext>
            </c:extLst>
          </c:dPt>
          <c:dPt>
            <c:idx val="17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E82-3C4C-AE78-8F6F25CFDD92}"/>
              </c:ext>
            </c:extLst>
          </c:dPt>
          <c:dPt>
            <c:idx val="18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E82-3C4C-AE78-8F6F25CFDD92}"/>
              </c:ext>
            </c:extLst>
          </c:dPt>
          <c:dPt>
            <c:idx val="19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E82-3C4C-AE78-8F6F25CFDD92}"/>
              </c:ext>
            </c:extLst>
          </c:dPt>
          <c:cat>
            <c:numRef>
              <c:f>'Figure 6d'!$A$5:$A$24</c:f>
              <c:numCache>
                <c:formatCode>General</c:formatCode>
                <c:ptCount val="20"/>
                <c:pt idx="0">
                  <c:v>115</c:v>
                </c:pt>
                <c:pt idx="1">
                  <c:v>116</c:v>
                </c:pt>
                <c:pt idx="2">
                  <c:v>117</c:v>
                </c:pt>
                <c:pt idx="3">
                  <c:v>118</c:v>
                </c:pt>
                <c:pt idx="4">
                  <c:v>119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123</c:v>
                </c:pt>
                <c:pt idx="9">
                  <c:v>124</c:v>
                </c:pt>
                <c:pt idx="10">
                  <c:v>143</c:v>
                </c:pt>
                <c:pt idx="11">
                  <c:v>144</c:v>
                </c:pt>
                <c:pt idx="12">
                  <c:v>145</c:v>
                </c:pt>
                <c:pt idx="13">
                  <c:v>146</c:v>
                </c:pt>
                <c:pt idx="14">
                  <c:v>147</c:v>
                </c:pt>
                <c:pt idx="15">
                  <c:v>148</c:v>
                </c:pt>
                <c:pt idx="16">
                  <c:v>149</c:v>
                </c:pt>
                <c:pt idx="17">
                  <c:v>150</c:v>
                </c:pt>
                <c:pt idx="18">
                  <c:v>151</c:v>
                </c:pt>
                <c:pt idx="19">
                  <c:v>152</c:v>
                </c:pt>
              </c:numCache>
            </c:numRef>
          </c:cat>
          <c:val>
            <c:numRef>
              <c:f>'Figure 6d'!$D$5:$D$24</c:f>
              <c:numCache>
                <c:formatCode>General</c:formatCode>
                <c:ptCount val="20"/>
                <c:pt idx="0">
                  <c:v>-0.38900000000000068</c:v>
                </c:pt>
                <c:pt idx="1">
                  <c:v>-1.0380000000000034</c:v>
                </c:pt>
                <c:pt idx="2">
                  <c:v>-1.2290000000000003</c:v>
                </c:pt>
                <c:pt idx="3">
                  <c:v>-2.7370000000000037</c:v>
                </c:pt>
                <c:pt idx="4">
                  <c:v>-1.6579999999999961</c:v>
                </c:pt>
                <c:pt idx="5">
                  <c:v>-3.6380000000000012</c:v>
                </c:pt>
                <c:pt idx="6">
                  <c:v>-1.959000000000001</c:v>
                </c:pt>
                <c:pt idx="7">
                  <c:v>-3.3270000000000013</c:v>
                </c:pt>
                <c:pt idx="8">
                  <c:v>-1.0550000000000057</c:v>
                </c:pt>
                <c:pt idx="12">
                  <c:v>-2.3490000000000038</c:v>
                </c:pt>
                <c:pt idx="13">
                  <c:v>-2.9689999999999959</c:v>
                </c:pt>
                <c:pt idx="14">
                  <c:v>0.19399999999999978</c:v>
                </c:pt>
                <c:pt idx="15">
                  <c:v>-2.4989999999999966</c:v>
                </c:pt>
                <c:pt idx="16">
                  <c:v>9.1000000000002787E-2</c:v>
                </c:pt>
                <c:pt idx="17">
                  <c:v>-1.8509999999999938</c:v>
                </c:pt>
                <c:pt idx="18">
                  <c:v>-3.4259999999999997</c:v>
                </c:pt>
                <c:pt idx="19">
                  <c:v>1.7879999999999974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58-2D49-981B-653B069D52A8}"/>
            </c:ext>
          </c:extLst>
        </c:ser>
        <c:ser>
          <c:idx val="0"/>
          <c:order val="2"/>
          <c:tx>
            <c:v>minor-2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DE82-3C4C-AE78-8F6F25CFDD92}"/>
              </c:ext>
            </c:extLst>
          </c:dPt>
          <c:dPt>
            <c:idx val="14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E82-3C4C-AE78-8F6F25CFDD92}"/>
              </c:ext>
            </c:extLst>
          </c:dPt>
          <c:dPt>
            <c:idx val="15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E82-3C4C-AE78-8F6F25CFDD92}"/>
              </c:ext>
            </c:extLst>
          </c:dPt>
          <c:dPt>
            <c:idx val="16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E82-3C4C-AE78-8F6F25CFDD92}"/>
              </c:ext>
            </c:extLst>
          </c:dPt>
          <c:dPt>
            <c:idx val="17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E82-3C4C-AE78-8F6F25CFDD92}"/>
              </c:ext>
            </c:extLst>
          </c:dPt>
          <c:dPt>
            <c:idx val="18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E82-3C4C-AE78-8F6F25CFDD92}"/>
              </c:ext>
            </c:extLst>
          </c:dPt>
          <c:dPt>
            <c:idx val="19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E82-3C4C-AE78-8F6F25CFDD92}"/>
              </c:ext>
            </c:extLst>
          </c:dPt>
          <c:cat>
            <c:numRef>
              <c:f>'Figure 6d'!$A$5:$A$24</c:f>
              <c:numCache>
                <c:formatCode>General</c:formatCode>
                <c:ptCount val="20"/>
                <c:pt idx="0">
                  <c:v>115</c:v>
                </c:pt>
                <c:pt idx="1">
                  <c:v>116</c:v>
                </c:pt>
                <c:pt idx="2">
                  <c:v>117</c:v>
                </c:pt>
                <c:pt idx="3">
                  <c:v>118</c:v>
                </c:pt>
                <c:pt idx="4">
                  <c:v>119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123</c:v>
                </c:pt>
                <c:pt idx="9">
                  <c:v>124</c:v>
                </c:pt>
                <c:pt idx="10">
                  <c:v>143</c:v>
                </c:pt>
                <c:pt idx="11">
                  <c:v>144</c:v>
                </c:pt>
                <c:pt idx="12">
                  <c:v>145</c:v>
                </c:pt>
                <c:pt idx="13">
                  <c:v>146</c:v>
                </c:pt>
                <c:pt idx="14">
                  <c:v>147</c:v>
                </c:pt>
                <c:pt idx="15">
                  <c:v>148</c:v>
                </c:pt>
                <c:pt idx="16">
                  <c:v>149</c:v>
                </c:pt>
                <c:pt idx="17">
                  <c:v>150</c:v>
                </c:pt>
                <c:pt idx="18">
                  <c:v>151</c:v>
                </c:pt>
                <c:pt idx="19">
                  <c:v>152</c:v>
                </c:pt>
              </c:numCache>
            </c:numRef>
          </c:cat>
          <c:val>
            <c:numRef>
              <c:f>'Figure 6d'!$E$5:$E$24</c:f>
              <c:numCache>
                <c:formatCode>General</c:formatCode>
                <c:ptCount val="20"/>
                <c:pt idx="1">
                  <c:v>-0.89900000000000047</c:v>
                </c:pt>
                <c:pt idx="2">
                  <c:v>-1.3789999999999989</c:v>
                </c:pt>
                <c:pt idx="3">
                  <c:v>-3.1820000000000039</c:v>
                </c:pt>
                <c:pt idx="4">
                  <c:v>-1.6440000000000003</c:v>
                </c:pt>
                <c:pt idx="5">
                  <c:v>-3.5339999999999949</c:v>
                </c:pt>
                <c:pt idx="6">
                  <c:v>-2.765999999999996</c:v>
                </c:pt>
                <c:pt idx="7">
                  <c:v>-3.2519999999999984</c:v>
                </c:pt>
                <c:pt idx="8">
                  <c:v>-1.1340000000000063</c:v>
                </c:pt>
                <c:pt idx="13">
                  <c:v>-3.0999999999999961</c:v>
                </c:pt>
                <c:pt idx="14">
                  <c:v>0.27800000000000297</c:v>
                </c:pt>
                <c:pt idx="15">
                  <c:v>-2.8879999999999995</c:v>
                </c:pt>
                <c:pt idx="16">
                  <c:v>-0.50299999999999834</c:v>
                </c:pt>
                <c:pt idx="17">
                  <c:v>-1.6849999999999969</c:v>
                </c:pt>
                <c:pt idx="18">
                  <c:v>-2.9420000000000051</c:v>
                </c:pt>
                <c:pt idx="19">
                  <c:v>1.7360000000000049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58-2D49-981B-653B069D5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227791"/>
        <c:axId val="1490133247"/>
      </c:barChart>
      <c:catAx>
        <c:axId val="149022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0133247"/>
        <c:crosses val="autoZero"/>
        <c:auto val="1"/>
        <c:lblAlgn val="ctr"/>
        <c:lblOffset val="100"/>
        <c:noMultiLvlLbl val="0"/>
      </c:catAx>
      <c:valAx>
        <c:axId val="1490133247"/>
        <c:scaling>
          <c:orientation val="minMax"/>
          <c:max val="2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0227791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0724233774264E-2"/>
          <c:y val="8.4287005419003969E-2"/>
          <c:w val="0.93333278929880326"/>
          <c:h val="0.87625645877599689"/>
        </c:manualLayout>
      </c:layout>
      <c:lineChart>
        <c:grouping val="standard"/>
        <c:varyColors val="0"/>
        <c:ser>
          <c:idx val="0"/>
          <c:order val="0"/>
          <c:tx>
            <c:v>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panel)'!$P$6:$P$56</c:f>
              <c:numCache>
                <c:formatCode>General</c:formatCode>
                <c:ptCount val="51"/>
                <c:pt idx="0">
                  <c:v>-23448.333333333332</c:v>
                </c:pt>
                <c:pt idx="1">
                  <c:v>-27896.499999999996</c:v>
                </c:pt>
                <c:pt idx="2">
                  <c:v>-34064.666666666672</c:v>
                </c:pt>
                <c:pt idx="3">
                  <c:v>-39969.333333333328</c:v>
                </c:pt>
                <c:pt idx="4">
                  <c:v>-46102.666666666672</c:v>
                </c:pt>
                <c:pt idx="5">
                  <c:v>-53883</c:v>
                </c:pt>
                <c:pt idx="6">
                  <c:v>-59442</c:v>
                </c:pt>
                <c:pt idx="7">
                  <c:v>-64532.666666666664</c:v>
                </c:pt>
                <c:pt idx="8">
                  <c:v>-70814</c:v>
                </c:pt>
                <c:pt idx="9">
                  <c:v>-78246.666666666657</c:v>
                </c:pt>
                <c:pt idx="10">
                  <c:v>-86039</c:v>
                </c:pt>
                <c:pt idx="11">
                  <c:v>-94827.333333333328</c:v>
                </c:pt>
                <c:pt idx="12">
                  <c:v>-103559.99999999999</c:v>
                </c:pt>
                <c:pt idx="13">
                  <c:v>-114109.33333333333</c:v>
                </c:pt>
                <c:pt idx="14">
                  <c:v>-125230.33333333333</c:v>
                </c:pt>
                <c:pt idx="15">
                  <c:v>-136503.33333333334</c:v>
                </c:pt>
                <c:pt idx="16">
                  <c:v>-149123</c:v>
                </c:pt>
                <c:pt idx="17">
                  <c:v>-162182.66666666666</c:v>
                </c:pt>
                <c:pt idx="18">
                  <c:v>-176085.33333333334</c:v>
                </c:pt>
                <c:pt idx="19">
                  <c:v>-190118</c:v>
                </c:pt>
                <c:pt idx="20">
                  <c:v>-208763.66666666666</c:v>
                </c:pt>
                <c:pt idx="21">
                  <c:v>-228618.33333333334</c:v>
                </c:pt>
                <c:pt idx="22">
                  <c:v>-246606</c:v>
                </c:pt>
                <c:pt idx="23">
                  <c:v>-266718.33333333331</c:v>
                </c:pt>
                <c:pt idx="24">
                  <c:v>-289743</c:v>
                </c:pt>
                <c:pt idx="25">
                  <c:v>-312598.66666666663</c:v>
                </c:pt>
                <c:pt idx="26">
                  <c:v>-337103.33333333331</c:v>
                </c:pt>
                <c:pt idx="27">
                  <c:v>-365580</c:v>
                </c:pt>
                <c:pt idx="28">
                  <c:v>-396700</c:v>
                </c:pt>
                <c:pt idx="29">
                  <c:v>-431046.66666666663</c:v>
                </c:pt>
                <c:pt idx="30">
                  <c:v>-468730</c:v>
                </c:pt>
                <c:pt idx="31">
                  <c:v>-508330</c:v>
                </c:pt>
                <c:pt idx="32">
                  <c:v>-553226.66666666674</c:v>
                </c:pt>
                <c:pt idx="33">
                  <c:v>-597213.33333333326</c:v>
                </c:pt>
                <c:pt idx="34">
                  <c:v>-640569.99999999988</c:v>
                </c:pt>
                <c:pt idx="35">
                  <c:v>-686190</c:v>
                </c:pt>
                <c:pt idx="36">
                  <c:v>-730680</c:v>
                </c:pt>
                <c:pt idx="37">
                  <c:v>-765000</c:v>
                </c:pt>
                <c:pt idx="38">
                  <c:v>-792873.33333333337</c:v>
                </c:pt>
                <c:pt idx="39">
                  <c:v>-810493.33333333337</c:v>
                </c:pt>
                <c:pt idx="40">
                  <c:v>-816716.66666666663</c:v>
                </c:pt>
                <c:pt idx="41">
                  <c:v>-803340</c:v>
                </c:pt>
                <c:pt idx="42">
                  <c:v>-783076.66666666663</c:v>
                </c:pt>
                <c:pt idx="43">
                  <c:v>-734970</c:v>
                </c:pt>
                <c:pt idx="44">
                  <c:v>-680136.66666666663</c:v>
                </c:pt>
                <c:pt idx="45">
                  <c:v>-609973.33333333326</c:v>
                </c:pt>
                <c:pt idx="46">
                  <c:v>-525660</c:v>
                </c:pt>
                <c:pt idx="47">
                  <c:v>-426390</c:v>
                </c:pt>
                <c:pt idx="48">
                  <c:v>-338920</c:v>
                </c:pt>
                <c:pt idx="49">
                  <c:v>-243649</c:v>
                </c:pt>
                <c:pt idx="50">
                  <c:v>-173738.66666666666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7-5549-8AB1-4D6EE3485A04}"/>
            </c:ext>
          </c:extLst>
        </c:ser>
        <c:ser>
          <c:idx val="1"/>
          <c:order val="1"/>
          <c:tx>
            <c:v>30</c:v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panel)'!$Q$6:$Q$56</c:f>
              <c:numCache>
                <c:formatCode>General</c:formatCode>
                <c:ptCount val="51"/>
                <c:pt idx="0">
                  <c:v>-27738.066666666669</c:v>
                </c:pt>
                <c:pt idx="1">
                  <c:v>-33678</c:v>
                </c:pt>
                <c:pt idx="2">
                  <c:v>-39170.666666666664</c:v>
                </c:pt>
                <c:pt idx="3">
                  <c:v>-44843.333333333328</c:v>
                </c:pt>
                <c:pt idx="4">
                  <c:v>-50495.333333333336</c:v>
                </c:pt>
                <c:pt idx="5">
                  <c:v>-56815</c:v>
                </c:pt>
                <c:pt idx="6">
                  <c:v>-63691</c:v>
                </c:pt>
                <c:pt idx="7">
                  <c:v>-69193</c:v>
                </c:pt>
                <c:pt idx="8">
                  <c:v>-76084.333333333328</c:v>
                </c:pt>
                <c:pt idx="9">
                  <c:v>-83968.333333333328</c:v>
                </c:pt>
                <c:pt idx="10">
                  <c:v>-93203</c:v>
                </c:pt>
                <c:pt idx="11">
                  <c:v>-102746.33333333334</c:v>
                </c:pt>
                <c:pt idx="12">
                  <c:v>-113138.66666666666</c:v>
                </c:pt>
                <c:pt idx="13">
                  <c:v>-123712.66666666667</c:v>
                </c:pt>
                <c:pt idx="14">
                  <c:v>-135333.66666666666</c:v>
                </c:pt>
                <c:pt idx="15">
                  <c:v>-146093</c:v>
                </c:pt>
                <c:pt idx="16">
                  <c:v>-158778</c:v>
                </c:pt>
                <c:pt idx="17">
                  <c:v>-170562.33333333331</c:v>
                </c:pt>
                <c:pt idx="18">
                  <c:v>-182571.99999999997</c:v>
                </c:pt>
                <c:pt idx="19">
                  <c:v>-197946.66666666666</c:v>
                </c:pt>
                <c:pt idx="20">
                  <c:v>-214497</c:v>
                </c:pt>
                <c:pt idx="21">
                  <c:v>-233525</c:v>
                </c:pt>
                <c:pt idx="22">
                  <c:v>-253689.66666666666</c:v>
                </c:pt>
                <c:pt idx="23">
                  <c:v>-275676.33333333331</c:v>
                </c:pt>
                <c:pt idx="24">
                  <c:v>-296523.66666666663</c:v>
                </c:pt>
                <c:pt idx="25">
                  <c:v>-319755.66666666669</c:v>
                </c:pt>
                <c:pt idx="26">
                  <c:v>-342636.66666666663</c:v>
                </c:pt>
                <c:pt idx="27">
                  <c:v>-368670</c:v>
                </c:pt>
                <c:pt idx="28">
                  <c:v>-395856.66666666669</c:v>
                </c:pt>
                <c:pt idx="29">
                  <c:v>-429526.66666666663</c:v>
                </c:pt>
                <c:pt idx="30">
                  <c:v>-464203.33333333331</c:v>
                </c:pt>
                <c:pt idx="31">
                  <c:v>-503050</c:v>
                </c:pt>
                <c:pt idx="32">
                  <c:v>-545856.66666666663</c:v>
                </c:pt>
                <c:pt idx="33">
                  <c:v>-593056.66666666663</c:v>
                </c:pt>
                <c:pt idx="34">
                  <c:v>-634929.99999999988</c:v>
                </c:pt>
                <c:pt idx="35">
                  <c:v>-677710</c:v>
                </c:pt>
                <c:pt idx="36">
                  <c:v>-718043.33333333326</c:v>
                </c:pt>
                <c:pt idx="37">
                  <c:v>-751143.33333333337</c:v>
                </c:pt>
                <c:pt idx="38">
                  <c:v>-773613.33333333337</c:v>
                </c:pt>
                <c:pt idx="39">
                  <c:v>-789433.33333333326</c:v>
                </c:pt>
                <c:pt idx="40">
                  <c:v>-799056.66666666663</c:v>
                </c:pt>
                <c:pt idx="41">
                  <c:v>-789040</c:v>
                </c:pt>
                <c:pt idx="42">
                  <c:v>-759060</c:v>
                </c:pt>
                <c:pt idx="43">
                  <c:v>-713013.33333333326</c:v>
                </c:pt>
                <c:pt idx="44">
                  <c:v>-656860</c:v>
                </c:pt>
                <c:pt idx="45">
                  <c:v>-580250</c:v>
                </c:pt>
                <c:pt idx="46">
                  <c:v>-500439.99999999994</c:v>
                </c:pt>
                <c:pt idx="47">
                  <c:v>-411976.66666666663</c:v>
                </c:pt>
                <c:pt idx="48">
                  <c:v>-319853</c:v>
                </c:pt>
                <c:pt idx="49">
                  <c:v>-225011.33333333331</c:v>
                </c:pt>
                <c:pt idx="50">
                  <c:v>-154373.66666666669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7-5549-8AB1-4D6EE3485A04}"/>
            </c:ext>
          </c:extLst>
        </c:ser>
        <c:ser>
          <c:idx val="2"/>
          <c:order val="2"/>
          <c:tx>
            <c:v>35</c:v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panel)'!$R$6:$R$56</c:f>
              <c:numCache>
                <c:formatCode>General</c:formatCode>
                <c:ptCount val="51"/>
                <c:pt idx="0">
                  <c:v>-29132.933333333331</c:v>
                </c:pt>
                <c:pt idx="1">
                  <c:v>-36507.666666666664</c:v>
                </c:pt>
                <c:pt idx="2">
                  <c:v>-42868.333333333328</c:v>
                </c:pt>
                <c:pt idx="3">
                  <c:v>-48925</c:v>
                </c:pt>
                <c:pt idx="4">
                  <c:v>-55524.333333333328</c:v>
                </c:pt>
                <c:pt idx="5">
                  <c:v>-62826.333333333328</c:v>
                </c:pt>
                <c:pt idx="6">
                  <c:v>-69774.333333333343</c:v>
                </c:pt>
                <c:pt idx="7">
                  <c:v>-75240.666666666657</c:v>
                </c:pt>
                <c:pt idx="8">
                  <c:v>-81887.666666666672</c:v>
                </c:pt>
                <c:pt idx="9">
                  <c:v>-91366</c:v>
                </c:pt>
                <c:pt idx="10">
                  <c:v>-100805.33333333334</c:v>
                </c:pt>
                <c:pt idx="11">
                  <c:v>-111033.66666666667</c:v>
                </c:pt>
                <c:pt idx="12">
                  <c:v>-120537.33333333333</c:v>
                </c:pt>
                <c:pt idx="13">
                  <c:v>-131534</c:v>
                </c:pt>
                <c:pt idx="14">
                  <c:v>-141525.33333333331</c:v>
                </c:pt>
                <c:pt idx="15">
                  <c:v>-151702.33333333334</c:v>
                </c:pt>
                <c:pt idx="16">
                  <c:v>-163224</c:v>
                </c:pt>
                <c:pt idx="17">
                  <c:v>-176723</c:v>
                </c:pt>
                <c:pt idx="18">
                  <c:v>-189824.33333333331</c:v>
                </c:pt>
                <c:pt idx="19">
                  <c:v>-205537.33333333334</c:v>
                </c:pt>
                <c:pt idx="20">
                  <c:v>-222846.66666666666</c:v>
                </c:pt>
                <c:pt idx="21">
                  <c:v>-241914.66666666666</c:v>
                </c:pt>
                <c:pt idx="22">
                  <c:v>-257309.33333333334</c:v>
                </c:pt>
                <c:pt idx="23">
                  <c:v>-275860.66666666663</c:v>
                </c:pt>
                <c:pt idx="24">
                  <c:v>-296109</c:v>
                </c:pt>
                <c:pt idx="25">
                  <c:v>-317769.66666666663</c:v>
                </c:pt>
                <c:pt idx="26">
                  <c:v>-340750</c:v>
                </c:pt>
                <c:pt idx="27">
                  <c:v>-366713.33333333331</c:v>
                </c:pt>
                <c:pt idx="28">
                  <c:v>-394736.66666666669</c:v>
                </c:pt>
                <c:pt idx="29">
                  <c:v>-427380</c:v>
                </c:pt>
                <c:pt idx="30">
                  <c:v>-460793.33333333331</c:v>
                </c:pt>
                <c:pt idx="31">
                  <c:v>-497326.66666666669</c:v>
                </c:pt>
                <c:pt idx="32">
                  <c:v>-538426.66666666663</c:v>
                </c:pt>
                <c:pt idx="33">
                  <c:v>-580720</c:v>
                </c:pt>
                <c:pt idx="34">
                  <c:v>-621653.33333333326</c:v>
                </c:pt>
                <c:pt idx="35">
                  <c:v>-664673.33333333337</c:v>
                </c:pt>
                <c:pt idx="36">
                  <c:v>-703476.66666666663</c:v>
                </c:pt>
                <c:pt idx="37">
                  <c:v>-735550</c:v>
                </c:pt>
                <c:pt idx="38">
                  <c:v>-757210</c:v>
                </c:pt>
                <c:pt idx="39">
                  <c:v>-769540</c:v>
                </c:pt>
                <c:pt idx="40">
                  <c:v>-769789.99999999988</c:v>
                </c:pt>
                <c:pt idx="41">
                  <c:v>-757253.33333333337</c:v>
                </c:pt>
                <c:pt idx="42">
                  <c:v>-731936.66666666674</c:v>
                </c:pt>
                <c:pt idx="43">
                  <c:v>-683913.33333333326</c:v>
                </c:pt>
                <c:pt idx="44">
                  <c:v>-627386.66666666663</c:v>
                </c:pt>
                <c:pt idx="45">
                  <c:v>-557600</c:v>
                </c:pt>
                <c:pt idx="46">
                  <c:v>-475610</c:v>
                </c:pt>
                <c:pt idx="47">
                  <c:v>-391603.33333333337</c:v>
                </c:pt>
                <c:pt idx="48">
                  <c:v>-307819.66666666669</c:v>
                </c:pt>
                <c:pt idx="49">
                  <c:v>-220869</c:v>
                </c:pt>
                <c:pt idx="50">
                  <c:v>-159999.66666666666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37-5549-8AB1-4D6EE3485A04}"/>
            </c:ext>
          </c:extLst>
        </c:ser>
        <c:ser>
          <c:idx val="3"/>
          <c:order val="3"/>
          <c:tx>
            <c:v>40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panel)'!$S$6:$S$56</c:f>
              <c:numCache>
                <c:formatCode>General</c:formatCode>
                <c:ptCount val="51"/>
                <c:pt idx="0">
                  <c:v>-33378.333333333328</c:v>
                </c:pt>
                <c:pt idx="1">
                  <c:v>-38788.333333333336</c:v>
                </c:pt>
                <c:pt idx="2">
                  <c:v>-46183</c:v>
                </c:pt>
                <c:pt idx="3">
                  <c:v>-52446.333333333336</c:v>
                </c:pt>
                <c:pt idx="4">
                  <c:v>-58729.333333333328</c:v>
                </c:pt>
                <c:pt idx="5">
                  <c:v>-66044.666666666672</c:v>
                </c:pt>
                <c:pt idx="6">
                  <c:v>-73061.333333333328</c:v>
                </c:pt>
                <c:pt idx="7">
                  <c:v>-78653.666666666657</c:v>
                </c:pt>
                <c:pt idx="8">
                  <c:v>-86009.666666666672</c:v>
                </c:pt>
                <c:pt idx="9">
                  <c:v>-95073.666666666657</c:v>
                </c:pt>
                <c:pt idx="10">
                  <c:v>-105128</c:v>
                </c:pt>
                <c:pt idx="11">
                  <c:v>-115132.33333333333</c:v>
                </c:pt>
                <c:pt idx="12">
                  <c:v>-124668.33333333333</c:v>
                </c:pt>
                <c:pt idx="13">
                  <c:v>-136354.33333333334</c:v>
                </c:pt>
                <c:pt idx="14">
                  <c:v>-147173.66666666666</c:v>
                </c:pt>
                <c:pt idx="15">
                  <c:v>-160116.66666666666</c:v>
                </c:pt>
                <c:pt idx="16">
                  <c:v>-171910.66666666669</c:v>
                </c:pt>
                <c:pt idx="17">
                  <c:v>-184793</c:v>
                </c:pt>
                <c:pt idx="18">
                  <c:v>-198635</c:v>
                </c:pt>
                <c:pt idx="19">
                  <c:v>-213968.33333333334</c:v>
                </c:pt>
                <c:pt idx="20">
                  <c:v>-229042.66666666666</c:v>
                </c:pt>
                <c:pt idx="21">
                  <c:v>-247925</c:v>
                </c:pt>
                <c:pt idx="22">
                  <c:v>-264764</c:v>
                </c:pt>
                <c:pt idx="23">
                  <c:v>-284074.33333333331</c:v>
                </c:pt>
                <c:pt idx="24">
                  <c:v>-302366.99999999994</c:v>
                </c:pt>
                <c:pt idx="25">
                  <c:v>-323412.66666666663</c:v>
                </c:pt>
                <c:pt idx="26">
                  <c:v>-343510</c:v>
                </c:pt>
                <c:pt idx="27">
                  <c:v>-370170</c:v>
                </c:pt>
                <c:pt idx="28">
                  <c:v>-399570</c:v>
                </c:pt>
                <c:pt idx="29">
                  <c:v>-430263.33333333331</c:v>
                </c:pt>
                <c:pt idx="30">
                  <c:v>-463976.66666666663</c:v>
                </c:pt>
                <c:pt idx="31">
                  <c:v>-501739.99999999994</c:v>
                </c:pt>
                <c:pt idx="32">
                  <c:v>-538916.66666666663</c:v>
                </c:pt>
                <c:pt idx="33">
                  <c:v>-579526.66666666663</c:v>
                </c:pt>
                <c:pt idx="34">
                  <c:v>-617603.33333333326</c:v>
                </c:pt>
                <c:pt idx="35">
                  <c:v>-656136.66666666663</c:v>
                </c:pt>
                <c:pt idx="36">
                  <c:v>-688246.66666666663</c:v>
                </c:pt>
                <c:pt idx="37">
                  <c:v>-717280</c:v>
                </c:pt>
                <c:pt idx="38">
                  <c:v>-736706.66666666663</c:v>
                </c:pt>
                <c:pt idx="39">
                  <c:v>-749426.66666666663</c:v>
                </c:pt>
                <c:pt idx="40">
                  <c:v>-749906.66666666663</c:v>
                </c:pt>
                <c:pt idx="41">
                  <c:v>-738756.66666666663</c:v>
                </c:pt>
                <c:pt idx="42">
                  <c:v>-711010</c:v>
                </c:pt>
                <c:pt idx="43">
                  <c:v>-662633.33333333337</c:v>
                </c:pt>
                <c:pt idx="44">
                  <c:v>-602130</c:v>
                </c:pt>
                <c:pt idx="45">
                  <c:v>-521930</c:v>
                </c:pt>
                <c:pt idx="46">
                  <c:v>-443896.66666666669</c:v>
                </c:pt>
                <c:pt idx="47">
                  <c:v>-362896.66666666669</c:v>
                </c:pt>
                <c:pt idx="48">
                  <c:v>-290418.66666666663</c:v>
                </c:pt>
                <c:pt idx="49">
                  <c:v>-216683.33333333331</c:v>
                </c:pt>
                <c:pt idx="50">
                  <c:v>-184135.66666666666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37-5549-8AB1-4D6EE3485A04}"/>
            </c:ext>
          </c:extLst>
        </c:ser>
        <c:ser>
          <c:idx val="4"/>
          <c:order val="4"/>
          <c:tx>
            <c:v>45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panel)'!$T$6:$T$56</c:f>
              <c:numCache>
                <c:formatCode>General</c:formatCode>
                <c:ptCount val="51"/>
                <c:pt idx="0">
                  <c:v>-32500.133333333331</c:v>
                </c:pt>
                <c:pt idx="1">
                  <c:v>-38323</c:v>
                </c:pt>
                <c:pt idx="2">
                  <c:v>-44742</c:v>
                </c:pt>
                <c:pt idx="3">
                  <c:v>-53156.333333333328</c:v>
                </c:pt>
                <c:pt idx="4">
                  <c:v>-60854.666666666664</c:v>
                </c:pt>
                <c:pt idx="5">
                  <c:v>-69601.666666666657</c:v>
                </c:pt>
                <c:pt idx="6">
                  <c:v>-77408</c:v>
                </c:pt>
                <c:pt idx="7">
                  <c:v>-84079</c:v>
                </c:pt>
                <c:pt idx="8">
                  <c:v>-93608</c:v>
                </c:pt>
                <c:pt idx="9">
                  <c:v>-102656.33333333333</c:v>
                </c:pt>
                <c:pt idx="10">
                  <c:v>-111959.33333333333</c:v>
                </c:pt>
                <c:pt idx="11">
                  <c:v>-122900.66666666666</c:v>
                </c:pt>
                <c:pt idx="12">
                  <c:v>-133874</c:v>
                </c:pt>
                <c:pt idx="13">
                  <c:v>-143306</c:v>
                </c:pt>
                <c:pt idx="14">
                  <c:v>-154017.33333333331</c:v>
                </c:pt>
                <c:pt idx="15">
                  <c:v>-166850.33333333334</c:v>
                </c:pt>
                <c:pt idx="16">
                  <c:v>-180477</c:v>
                </c:pt>
                <c:pt idx="17">
                  <c:v>-193785.66666666669</c:v>
                </c:pt>
                <c:pt idx="18">
                  <c:v>-208857.33333333331</c:v>
                </c:pt>
                <c:pt idx="19">
                  <c:v>-224281</c:v>
                </c:pt>
                <c:pt idx="20">
                  <c:v>-239137.33333333334</c:v>
                </c:pt>
                <c:pt idx="21">
                  <c:v>-257321.66666666666</c:v>
                </c:pt>
                <c:pt idx="22">
                  <c:v>-273633.33333333331</c:v>
                </c:pt>
                <c:pt idx="23">
                  <c:v>-292068</c:v>
                </c:pt>
                <c:pt idx="24">
                  <c:v>-309441.33333333331</c:v>
                </c:pt>
                <c:pt idx="25">
                  <c:v>-328801.33333333331</c:v>
                </c:pt>
                <c:pt idx="26">
                  <c:v>-351886.66666666663</c:v>
                </c:pt>
                <c:pt idx="27">
                  <c:v>-375550</c:v>
                </c:pt>
                <c:pt idx="28">
                  <c:v>-397616.66666666663</c:v>
                </c:pt>
                <c:pt idx="29">
                  <c:v>-427716.66666666669</c:v>
                </c:pt>
                <c:pt idx="30">
                  <c:v>-462833.33333333331</c:v>
                </c:pt>
                <c:pt idx="31">
                  <c:v>-496156.66666666669</c:v>
                </c:pt>
                <c:pt idx="32">
                  <c:v>-533733.33333333337</c:v>
                </c:pt>
                <c:pt idx="33">
                  <c:v>-573923.33333333337</c:v>
                </c:pt>
                <c:pt idx="34">
                  <c:v>-608750</c:v>
                </c:pt>
                <c:pt idx="35">
                  <c:v>-645533.33333333326</c:v>
                </c:pt>
                <c:pt idx="36">
                  <c:v>-678966.66666666663</c:v>
                </c:pt>
                <c:pt idx="37">
                  <c:v>-705840</c:v>
                </c:pt>
                <c:pt idx="38">
                  <c:v>-721466.66666666663</c:v>
                </c:pt>
                <c:pt idx="39">
                  <c:v>-736413.33333333337</c:v>
                </c:pt>
                <c:pt idx="40">
                  <c:v>-735930</c:v>
                </c:pt>
                <c:pt idx="41">
                  <c:v>-719213.33333333326</c:v>
                </c:pt>
                <c:pt idx="42">
                  <c:v>-690833.33333333337</c:v>
                </c:pt>
                <c:pt idx="43">
                  <c:v>-641043.33333333337</c:v>
                </c:pt>
                <c:pt idx="44">
                  <c:v>-585813.33333333337</c:v>
                </c:pt>
                <c:pt idx="45">
                  <c:v>-513206.66666666669</c:v>
                </c:pt>
                <c:pt idx="46">
                  <c:v>-428590</c:v>
                </c:pt>
                <c:pt idx="47">
                  <c:v>-336630</c:v>
                </c:pt>
                <c:pt idx="48">
                  <c:v>-261779.33333333331</c:v>
                </c:pt>
                <c:pt idx="49">
                  <c:v>-209918.33333333334</c:v>
                </c:pt>
                <c:pt idx="50">
                  <c:v>-182914.66666666669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37-5549-8AB1-4D6EE3485A04}"/>
            </c:ext>
          </c:extLst>
        </c:ser>
        <c:ser>
          <c:idx val="5"/>
          <c:order val="5"/>
          <c:tx>
            <c:v>50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panel)'!$U$6:$U$56</c:f>
              <c:numCache>
                <c:formatCode>General</c:formatCode>
                <c:ptCount val="51"/>
                <c:pt idx="0">
                  <c:v>-35381.666666666664</c:v>
                </c:pt>
                <c:pt idx="1">
                  <c:v>-41036.666666666672</c:v>
                </c:pt>
                <c:pt idx="2">
                  <c:v>-47434.333333333336</c:v>
                </c:pt>
                <c:pt idx="3">
                  <c:v>-55452.999999999993</c:v>
                </c:pt>
                <c:pt idx="4">
                  <c:v>-63130.666666666664</c:v>
                </c:pt>
                <c:pt idx="5">
                  <c:v>-71726</c:v>
                </c:pt>
                <c:pt idx="6">
                  <c:v>-81858</c:v>
                </c:pt>
                <c:pt idx="7">
                  <c:v>-88854.666666666657</c:v>
                </c:pt>
                <c:pt idx="8">
                  <c:v>-98067.333333333328</c:v>
                </c:pt>
                <c:pt idx="9">
                  <c:v>-108751</c:v>
                </c:pt>
                <c:pt idx="10">
                  <c:v>-119903</c:v>
                </c:pt>
                <c:pt idx="11">
                  <c:v>-130620.66666666667</c:v>
                </c:pt>
                <c:pt idx="12">
                  <c:v>-140047.33333333331</c:v>
                </c:pt>
                <c:pt idx="13">
                  <c:v>-152278.33333333331</c:v>
                </c:pt>
                <c:pt idx="14">
                  <c:v>-163735.99999999997</c:v>
                </c:pt>
                <c:pt idx="15">
                  <c:v>-175653.33333333331</c:v>
                </c:pt>
                <c:pt idx="16">
                  <c:v>-187791.33333333334</c:v>
                </c:pt>
                <c:pt idx="17">
                  <c:v>-200723.66666666666</c:v>
                </c:pt>
                <c:pt idx="18">
                  <c:v>-215403.66666666666</c:v>
                </c:pt>
                <c:pt idx="19">
                  <c:v>-229740</c:v>
                </c:pt>
                <c:pt idx="20">
                  <c:v>-246176.66666666666</c:v>
                </c:pt>
                <c:pt idx="21">
                  <c:v>-263832.66666666663</c:v>
                </c:pt>
                <c:pt idx="22">
                  <c:v>-279367.66666666669</c:v>
                </c:pt>
                <c:pt idx="23">
                  <c:v>-295186.33333333331</c:v>
                </c:pt>
                <c:pt idx="24">
                  <c:v>-312121</c:v>
                </c:pt>
                <c:pt idx="25">
                  <c:v>-330375</c:v>
                </c:pt>
                <c:pt idx="26">
                  <c:v>-349746.66666666663</c:v>
                </c:pt>
                <c:pt idx="27">
                  <c:v>-371653.33333333331</c:v>
                </c:pt>
                <c:pt idx="28">
                  <c:v>-397650</c:v>
                </c:pt>
                <c:pt idx="29">
                  <c:v>-425680</c:v>
                </c:pt>
                <c:pt idx="30">
                  <c:v>-456800</c:v>
                </c:pt>
                <c:pt idx="31">
                  <c:v>-490313.33333333331</c:v>
                </c:pt>
                <c:pt idx="32">
                  <c:v>-528526.66666666663</c:v>
                </c:pt>
                <c:pt idx="33">
                  <c:v>-568280</c:v>
                </c:pt>
                <c:pt idx="34">
                  <c:v>-603729.99999999988</c:v>
                </c:pt>
                <c:pt idx="35">
                  <c:v>-642850</c:v>
                </c:pt>
                <c:pt idx="36">
                  <c:v>-676893.33333333326</c:v>
                </c:pt>
                <c:pt idx="37">
                  <c:v>-700066.66666666663</c:v>
                </c:pt>
                <c:pt idx="38">
                  <c:v>-713506.66666666663</c:v>
                </c:pt>
                <c:pt idx="39">
                  <c:v>-717753.33333333326</c:v>
                </c:pt>
                <c:pt idx="40">
                  <c:v>-710380</c:v>
                </c:pt>
                <c:pt idx="41">
                  <c:v>-685473.33333333326</c:v>
                </c:pt>
                <c:pt idx="42">
                  <c:v>-655160</c:v>
                </c:pt>
                <c:pt idx="43">
                  <c:v>-600646.66666666663</c:v>
                </c:pt>
                <c:pt idx="44">
                  <c:v>-540616.66666666663</c:v>
                </c:pt>
                <c:pt idx="45">
                  <c:v>-472426.66666666669</c:v>
                </c:pt>
                <c:pt idx="46">
                  <c:v>-391630</c:v>
                </c:pt>
                <c:pt idx="47">
                  <c:v>-305834.33333333331</c:v>
                </c:pt>
                <c:pt idx="48">
                  <c:v>-234734.66666666666</c:v>
                </c:pt>
                <c:pt idx="49">
                  <c:v>-176604.33333333331</c:v>
                </c:pt>
                <c:pt idx="50">
                  <c:v>-143544.66666666666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937-5549-8AB1-4D6EE3485A04}"/>
            </c:ext>
          </c:extLst>
        </c:ser>
        <c:ser>
          <c:idx val="6"/>
          <c:order val="6"/>
          <c:tx>
            <c:v>55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panel)'!$V$6:$V$56</c:f>
              <c:numCache>
                <c:formatCode>General</c:formatCode>
                <c:ptCount val="51"/>
                <c:pt idx="0">
                  <c:v>-37280</c:v>
                </c:pt>
                <c:pt idx="1">
                  <c:v>-44925.333333333336</c:v>
                </c:pt>
                <c:pt idx="2">
                  <c:v>-51692.999999999993</c:v>
                </c:pt>
                <c:pt idx="3">
                  <c:v>-59791</c:v>
                </c:pt>
                <c:pt idx="4">
                  <c:v>-69422.666666666657</c:v>
                </c:pt>
                <c:pt idx="5">
                  <c:v>-79387.666666666657</c:v>
                </c:pt>
                <c:pt idx="6">
                  <c:v>-87936.666666666672</c:v>
                </c:pt>
                <c:pt idx="7">
                  <c:v>-95342.333333333328</c:v>
                </c:pt>
                <c:pt idx="8">
                  <c:v>-104321.66666666666</c:v>
                </c:pt>
                <c:pt idx="9">
                  <c:v>-113978</c:v>
                </c:pt>
                <c:pt idx="10">
                  <c:v>-123820.33333333333</c:v>
                </c:pt>
                <c:pt idx="11">
                  <c:v>-135063.33333333331</c:v>
                </c:pt>
                <c:pt idx="12">
                  <c:v>-145289</c:v>
                </c:pt>
                <c:pt idx="13">
                  <c:v>-157187.66666666666</c:v>
                </c:pt>
                <c:pt idx="14">
                  <c:v>-167988</c:v>
                </c:pt>
                <c:pt idx="15">
                  <c:v>-180746.33333333334</c:v>
                </c:pt>
                <c:pt idx="16">
                  <c:v>-193441.66666666666</c:v>
                </c:pt>
                <c:pt idx="17">
                  <c:v>-206213.33333333331</c:v>
                </c:pt>
                <c:pt idx="18">
                  <c:v>-220792.33333333334</c:v>
                </c:pt>
                <c:pt idx="19">
                  <c:v>-234615.66666666666</c:v>
                </c:pt>
                <c:pt idx="20">
                  <c:v>-248418.33333333331</c:v>
                </c:pt>
                <c:pt idx="21">
                  <c:v>-265492.66666666669</c:v>
                </c:pt>
                <c:pt idx="22">
                  <c:v>-281862.33333333337</c:v>
                </c:pt>
                <c:pt idx="23">
                  <c:v>-300052.33333333331</c:v>
                </c:pt>
                <c:pt idx="24">
                  <c:v>-319545</c:v>
                </c:pt>
                <c:pt idx="25">
                  <c:v>-338103.33333333331</c:v>
                </c:pt>
                <c:pt idx="26">
                  <c:v>-356653.33333333331</c:v>
                </c:pt>
                <c:pt idx="27">
                  <c:v>-378626.66666666669</c:v>
                </c:pt>
                <c:pt idx="28">
                  <c:v>-401766.66666666669</c:v>
                </c:pt>
                <c:pt idx="29">
                  <c:v>-428363.33333333331</c:v>
                </c:pt>
                <c:pt idx="30">
                  <c:v>-455419.99999999994</c:v>
                </c:pt>
                <c:pt idx="31">
                  <c:v>-487689.99999999994</c:v>
                </c:pt>
                <c:pt idx="32">
                  <c:v>-522466.66666666663</c:v>
                </c:pt>
                <c:pt idx="33">
                  <c:v>-555993.33333333337</c:v>
                </c:pt>
                <c:pt idx="34">
                  <c:v>-589243.33333333326</c:v>
                </c:pt>
                <c:pt idx="35">
                  <c:v>-623603.33333333337</c:v>
                </c:pt>
                <c:pt idx="36">
                  <c:v>-650953.33333333337</c:v>
                </c:pt>
                <c:pt idx="37">
                  <c:v>-675316.66666666663</c:v>
                </c:pt>
                <c:pt idx="38">
                  <c:v>-687323.33333333337</c:v>
                </c:pt>
                <c:pt idx="39">
                  <c:v>-691836.66666666663</c:v>
                </c:pt>
                <c:pt idx="40">
                  <c:v>-685430</c:v>
                </c:pt>
                <c:pt idx="41">
                  <c:v>-664973.33333333337</c:v>
                </c:pt>
                <c:pt idx="42">
                  <c:v>-627613.33333333326</c:v>
                </c:pt>
                <c:pt idx="43">
                  <c:v>-583196.66666666663</c:v>
                </c:pt>
                <c:pt idx="44">
                  <c:v>-525383.33333333337</c:v>
                </c:pt>
                <c:pt idx="45">
                  <c:v>-459393.33333333331</c:v>
                </c:pt>
                <c:pt idx="46">
                  <c:v>-381516.66666666663</c:v>
                </c:pt>
                <c:pt idx="47">
                  <c:v>-299661.66666666669</c:v>
                </c:pt>
                <c:pt idx="48">
                  <c:v>-254353.66666666666</c:v>
                </c:pt>
                <c:pt idx="49">
                  <c:v>-204290</c:v>
                </c:pt>
                <c:pt idx="50">
                  <c:v>-161862.33333333334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937-5549-8AB1-4D6EE3485A04}"/>
            </c:ext>
          </c:extLst>
        </c:ser>
        <c:ser>
          <c:idx val="7"/>
          <c:order val="7"/>
          <c:tx>
            <c:v>60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panel)'!$W$6:$W$56</c:f>
              <c:numCache>
                <c:formatCode>General</c:formatCode>
                <c:ptCount val="51"/>
                <c:pt idx="0">
                  <c:v>-43228</c:v>
                </c:pt>
                <c:pt idx="1">
                  <c:v>-51313.666666666664</c:v>
                </c:pt>
                <c:pt idx="2">
                  <c:v>-58066</c:v>
                </c:pt>
                <c:pt idx="3">
                  <c:v>-66259.333333333328</c:v>
                </c:pt>
                <c:pt idx="4">
                  <c:v>-74653</c:v>
                </c:pt>
                <c:pt idx="5">
                  <c:v>-83101.666666666672</c:v>
                </c:pt>
                <c:pt idx="6">
                  <c:v>-94354.333333333343</c:v>
                </c:pt>
                <c:pt idx="7">
                  <c:v>-102432</c:v>
                </c:pt>
                <c:pt idx="8">
                  <c:v>-112883.33333333333</c:v>
                </c:pt>
                <c:pt idx="9">
                  <c:v>-123021.99999999999</c:v>
                </c:pt>
                <c:pt idx="10">
                  <c:v>-133252.66666666666</c:v>
                </c:pt>
                <c:pt idx="11">
                  <c:v>-144791.66666666666</c:v>
                </c:pt>
                <c:pt idx="12">
                  <c:v>-154367</c:v>
                </c:pt>
                <c:pt idx="13">
                  <c:v>-164158.99999999997</c:v>
                </c:pt>
                <c:pt idx="14">
                  <c:v>-177366.33333333334</c:v>
                </c:pt>
                <c:pt idx="15">
                  <c:v>-190196.66666666666</c:v>
                </c:pt>
                <c:pt idx="16">
                  <c:v>-202994.66666666666</c:v>
                </c:pt>
                <c:pt idx="17">
                  <c:v>-215304.66666666666</c:v>
                </c:pt>
                <c:pt idx="18">
                  <c:v>-229756.66666666666</c:v>
                </c:pt>
                <c:pt idx="19">
                  <c:v>-241368.66666666666</c:v>
                </c:pt>
                <c:pt idx="20">
                  <c:v>-254934.99999999997</c:v>
                </c:pt>
                <c:pt idx="21">
                  <c:v>-269395.66666666669</c:v>
                </c:pt>
                <c:pt idx="22">
                  <c:v>-285199.99999999994</c:v>
                </c:pt>
                <c:pt idx="23">
                  <c:v>-301352.33333333337</c:v>
                </c:pt>
                <c:pt idx="24">
                  <c:v>-318407.33333333331</c:v>
                </c:pt>
                <c:pt idx="25">
                  <c:v>-336763.33333333331</c:v>
                </c:pt>
                <c:pt idx="26">
                  <c:v>-355673.33333333331</c:v>
                </c:pt>
                <c:pt idx="27">
                  <c:v>-375963.33333333331</c:v>
                </c:pt>
                <c:pt idx="28">
                  <c:v>-398763.33333333331</c:v>
                </c:pt>
                <c:pt idx="29">
                  <c:v>-425046.66666666669</c:v>
                </c:pt>
                <c:pt idx="30">
                  <c:v>-452720</c:v>
                </c:pt>
                <c:pt idx="31">
                  <c:v>-482700</c:v>
                </c:pt>
                <c:pt idx="32">
                  <c:v>-517153.33333333331</c:v>
                </c:pt>
                <c:pt idx="33">
                  <c:v>-550686.66666666674</c:v>
                </c:pt>
                <c:pt idx="34">
                  <c:v>-584236.66666666663</c:v>
                </c:pt>
                <c:pt idx="35">
                  <c:v>-617966.66666666674</c:v>
                </c:pt>
                <c:pt idx="36">
                  <c:v>-644463.33333333326</c:v>
                </c:pt>
                <c:pt idx="37">
                  <c:v>-664976.66666666663</c:v>
                </c:pt>
                <c:pt idx="38">
                  <c:v>-677936.66666666663</c:v>
                </c:pt>
                <c:pt idx="39">
                  <c:v>-680003.33333333326</c:v>
                </c:pt>
                <c:pt idx="40">
                  <c:v>-673173.33333333326</c:v>
                </c:pt>
                <c:pt idx="41">
                  <c:v>-650286.66666666674</c:v>
                </c:pt>
                <c:pt idx="42">
                  <c:v>-616363.33333333337</c:v>
                </c:pt>
                <c:pt idx="43">
                  <c:v>-553950</c:v>
                </c:pt>
                <c:pt idx="44">
                  <c:v>-493379.99999999994</c:v>
                </c:pt>
                <c:pt idx="45">
                  <c:v>-417576.66666666669</c:v>
                </c:pt>
                <c:pt idx="46">
                  <c:v>-340083.33333333337</c:v>
                </c:pt>
                <c:pt idx="47">
                  <c:v>-260355.33333333334</c:v>
                </c:pt>
                <c:pt idx="48">
                  <c:v>-196524.99999999997</c:v>
                </c:pt>
                <c:pt idx="49">
                  <c:v>-167919.66666666666</c:v>
                </c:pt>
                <c:pt idx="50">
                  <c:v>-155807.33333333334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937-5549-8AB1-4D6EE3485A04}"/>
            </c:ext>
          </c:extLst>
        </c:ser>
        <c:ser>
          <c:idx val="8"/>
          <c:order val="8"/>
          <c:tx>
            <c:v>65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panel)'!$X$6:$X$56</c:f>
              <c:numCache>
                <c:formatCode>General</c:formatCode>
                <c:ptCount val="51"/>
                <c:pt idx="0">
                  <c:v>-43403.333333333336</c:v>
                </c:pt>
                <c:pt idx="1">
                  <c:v>-50601.333333333336</c:v>
                </c:pt>
                <c:pt idx="2">
                  <c:v>-57419.666666666664</c:v>
                </c:pt>
                <c:pt idx="3">
                  <c:v>-67387</c:v>
                </c:pt>
                <c:pt idx="4">
                  <c:v>-76102</c:v>
                </c:pt>
                <c:pt idx="5">
                  <c:v>-86292.666666666657</c:v>
                </c:pt>
                <c:pt idx="6">
                  <c:v>-97655.999999999985</c:v>
                </c:pt>
                <c:pt idx="7">
                  <c:v>-106038.99999999999</c:v>
                </c:pt>
                <c:pt idx="8">
                  <c:v>-117302.99999999999</c:v>
                </c:pt>
                <c:pt idx="9">
                  <c:v>-127644</c:v>
                </c:pt>
                <c:pt idx="10">
                  <c:v>-140235.33333333334</c:v>
                </c:pt>
                <c:pt idx="11">
                  <c:v>-151343.66666666666</c:v>
                </c:pt>
                <c:pt idx="12">
                  <c:v>-162788</c:v>
                </c:pt>
                <c:pt idx="13">
                  <c:v>-174153.66666666666</c:v>
                </c:pt>
                <c:pt idx="14">
                  <c:v>-186610.66666666666</c:v>
                </c:pt>
                <c:pt idx="15">
                  <c:v>-197720</c:v>
                </c:pt>
                <c:pt idx="16">
                  <c:v>-209912.66666666669</c:v>
                </c:pt>
                <c:pt idx="17">
                  <c:v>-221431.66666666666</c:v>
                </c:pt>
                <c:pt idx="18">
                  <c:v>-233993.66666666666</c:v>
                </c:pt>
                <c:pt idx="19">
                  <c:v>-248190.33333333334</c:v>
                </c:pt>
                <c:pt idx="20">
                  <c:v>-263602</c:v>
                </c:pt>
                <c:pt idx="21">
                  <c:v>-279218.66666666663</c:v>
                </c:pt>
                <c:pt idx="22">
                  <c:v>-293263.66666666663</c:v>
                </c:pt>
                <c:pt idx="23">
                  <c:v>-308921.33333333331</c:v>
                </c:pt>
                <c:pt idx="24">
                  <c:v>-323372</c:v>
                </c:pt>
                <c:pt idx="25">
                  <c:v>-340390</c:v>
                </c:pt>
                <c:pt idx="26">
                  <c:v>-359153.33333333331</c:v>
                </c:pt>
                <c:pt idx="27">
                  <c:v>-378630</c:v>
                </c:pt>
                <c:pt idx="28">
                  <c:v>-400626.66666666669</c:v>
                </c:pt>
                <c:pt idx="29">
                  <c:v>-425930</c:v>
                </c:pt>
                <c:pt idx="30">
                  <c:v>-452656.66666666669</c:v>
                </c:pt>
                <c:pt idx="31">
                  <c:v>-482116.66666666663</c:v>
                </c:pt>
                <c:pt idx="32">
                  <c:v>-514263.33333333331</c:v>
                </c:pt>
                <c:pt idx="33">
                  <c:v>-548449.99999999988</c:v>
                </c:pt>
                <c:pt idx="34">
                  <c:v>-581090</c:v>
                </c:pt>
                <c:pt idx="35">
                  <c:v>-611636.66666666663</c:v>
                </c:pt>
                <c:pt idx="36">
                  <c:v>-639193.33333333326</c:v>
                </c:pt>
                <c:pt idx="37">
                  <c:v>-656633.33333333337</c:v>
                </c:pt>
                <c:pt idx="38">
                  <c:v>-666870</c:v>
                </c:pt>
                <c:pt idx="39">
                  <c:v>-662900</c:v>
                </c:pt>
                <c:pt idx="40">
                  <c:v>-653686.66666666674</c:v>
                </c:pt>
                <c:pt idx="41">
                  <c:v>-624819.99999999988</c:v>
                </c:pt>
                <c:pt idx="42">
                  <c:v>-591296.66666666663</c:v>
                </c:pt>
                <c:pt idx="43">
                  <c:v>-538376.66666666663</c:v>
                </c:pt>
                <c:pt idx="44">
                  <c:v>-491026.66666666669</c:v>
                </c:pt>
                <c:pt idx="45">
                  <c:v>-413373.33333333331</c:v>
                </c:pt>
                <c:pt idx="46">
                  <c:v>-313989.66666666663</c:v>
                </c:pt>
                <c:pt idx="47">
                  <c:v>-240499.66666666666</c:v>
                </c:pt>
                <c:pt idx="48">
                  <c:v>-150951</c:v>
                </c:pt>
                <c:pt idx="49">
                  <c:v>-102036.33333333333</c:v>
                </c:pt>
                <c:pt idx="50">
                  <c:v>-118223.66666666667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937-5549-8AB1-4D6EE3485A04}"/>
            </c:ext>
          </c:extLst>
        </c:ser>
        <c:ser>
          <c:idx val="9"/>
          <c:order val="9"/>
          <c:tx>
            <c:v>70</c:v>
          </c:tx>
          <c:spPr>
            <a:ln w="28575" cap="rnd">
              <a:solidFill>
                <a:srgbClr val="929000"/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panel)'!$Y$6:$Y$56</c:f>
              <c:numCache>
                <c:formatCode>General</c:formatCode>
                <c:ptCount val="51"/>
                <c:pt idx="0">
                  <c:v>-47678.666666666672</c:v>
                </c:pt>
                <c:pt idx="1">
                  <c:v>-55478.999999999993</c:v>
                </c:pt>
                <c:pt idx="2">
                  <c:v>-64032</c:v>
                </c:pt>
                <c:pt idx="3">
                  <c:v>-73280.333333333328</c:v>
                </c:pt>
                <c:pt idx="4">
                  <c:v>-82549</c:v>
                </c:pt>
                <c:pt idx="5">
                  <c:v>-92283.666666666672</c:v>
                </c:pt>
                <c:pt idx="6">
                  <c:v>-102696.33333333333</c:v>
                </c:pt>
                <c:pt idx="7">
                  <c:v>-110080.33333333333</c:v>
                </c:pt>
                <c:pt idx="8">
                  <c:v>-120408</c:v>
                </c:pt>
                <c:pt idx="9">
                  <c:v>-131571.66666666666</c:v>
                </c:pt>
                <c:pt idx="10">
                  <c:v>-142692.99999999997</c:v>
                </c:pt>
                <c:pt idx="11">
                  <c:v>-154713.66666666666</c:v>
                </c:pt>
                <c:pt idx="12">
                  <c:v>-166584.66666666666</c:v>
                </c:pt>
                <c:pt idx="13">
                  <c:v>-178363.33333333334</c:v>
                </c:pt>
                <c:pt idx="14">
                  <c:v>-190116.33333333334</c:v>
                </c:pt>
                <c:pt idx="15">
                  <c:v>-202045</c:v>
                </c:pt>
                <c:pt idx="16">
                  <c:v>-213528</c:v>
                </c:pt>
                <c:pt idx="17">
                  <c:v>-226039</c:v>
                </c:pt>
                <c:pt idx="18">
                  <c:v>-237713.66666666666</c:v>
                </c:pt>
                <c:pt idx="19">
                  <c:v>-250761.66666666666</c:v>
                </c:pt>
                <c:pt idx="20">
                  <c:v>-265096.66666666663</c:v>
                </c:pt>
                <c:pt idx="21">
                  <c:v>-281050</c:v>
                </c:pt>
                <c:pt idx="22">
                  <c:v>-294143.33333333331</c:v>
                </c:pt>
                <c:pt idx="23">
                  <c:v>-310160.33333333331</c:v>
                </c:pt>
                <c:pt idx="24">
                  <c:v>-323380.66666666669</c:v>
                </c:pt>
                <c:pt idx="25">
                  <c:v>-340833.33333333331</c:v>
                </c:pt>
                <c:pt idx="26">
                  <c:v>-357526.66666666663</c:v>
                </c:pt>
                <c:pt idx="27">
                  <c:v>-375613.33333333331</c:v>
                </c:pt>
                <c:pt idx="28">
                  <c:v>-394910</c:v>
                </c:pt>
                <c:pt idx="29">
                  <c:v>-418286.66666666669</c:v>
                </c:pt>
                <c:pt idx="30">
                  <c:v>-444193.33333333331</c:v>
                </c:pt>
                <c:pt idx="31">
                  <c:v>-471909.99999999994</c:v>
                </c:pt>
                <c:pt idx="32">
                  <c:v>-505649.99999999994</c:v>
                </c:pt>
                <c:pt idx="33">
                  <c:v>-537263.33333333326</c:v>
                </c:pt>
                <c:pt idx="34">
                  <c:v>-567990</c:v>
                </c:pt>
                <c:pt idx="35">
                  <c:v>-597103.33333333337</c:v>
                </c:pt>
                <c:pt idx="36">
                  <c:v>-621383.33333333337</c:v>
                </c:pt>
                <c:pt idx="37">
                  <c:v>-633786.66666666663</c:v>
                </c:pt>
                <c:pt idx="38">
                  <c:v>-644703.33333333337</c:v>
                </c:pt>
                <c:pt idx="39">
                  <c:v>-644486.66666666663</c:v>
                </c:pt>
                <c:pt idx="40">
                  <c:v>-634236.66666666663</c:v>
                </c:pt>
                <c:pt idx="41">
                  <c:v>-608926.66666666674</c:v>
                </c:pt>
                <c:pt idx="42">
                  <c:v>-572136.66666666674</c:v>
                </c:pt>
                <c:pt idx="43">
                  <c:v>-512076.66666666663</c:v>
                </c:pt>
                <c:pt idx="44">
                  <c:v>-458480</c:v>
                </c:pt>
                <c:pt idx="45">
                  <c:v>-387613.33333333331</c:v>
                </c:pt>
                <c:pt idx="46">
                  <c:v>-304467.33333333331</c:v>
                </c:pt>
                <c:pt idx="47">
                  <c:v>-224026.66666666666</c:v>
                </c:pt>
                <c:pt idx="48">
                  <c:v>-157741</c:v>
                </c:pt>
                <c:pt idx="49">
                  <c:v>-112310.33333333333</c:v>
                </c:pt>
                <c:pt idx="50">
                  <c:v>-103745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937-5549-8AB1-4D6EE3485A04}"/>
            </c:ext>
          </c:extLst>
        </c:ser>
        <c:ser>
          <c:idx val="10"/>
          <c:order val="10"/>
          <c:tx>
            <c:v>75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panel)'!$Z$6:$Z$56</c:f>
              <c:numCache>
                <c:formatCode>General</c:formatCode>
                <c:ptCount val="51"/>
                <c:pt idx="0">
                  <c:v>-48697.666666666664</c:v>
                </c:pt>
                <c:pt idx="1">
                  <c:v>-56058.333333333336</c:v>
                </c:pt>
                <c:pt idx="2">
                  <c:v>-64010.333333333328</c:v>
                </c:pt>
                <c:pt idx="3">
                  <c:v>-73198.666666666657</c:v>
                </c:pt>
                <c:pt idx="4">
                  <c:v>-82577</c:v>
                </c:pt>
                <c:pt idx="5">
                  <c:v>-93844.666666666657</c:v>
                </c:pt>
                <c:pt idx="6">
                  <c:v>-103855</c:v>
                </c:pt>
                <c:pt idx="7">
                  <c:v>-111477.66666666666</c:v>
                </c:pt>
                <c:pt idx="8">
                  <c:v>-123072.33333333333</c:v>
                </c:pt>
                <c:pt idx="9">
                  <c:v>-135653.99999999997</c:v>
                </c:pt>
                <c:pt idx="10">
                  <c:v>-146278.33333333334</c:v>
                </c:pt>
                <c:pt idx="11">
                  <c:v>-158617.66666666669</c:v>
                </c:pt>
                <c:pt idx="12">
                  <c:v>-170343</c:v>
                </c:pt>
                <c:pt idx="13">
                  <c:v>-182146</c:v>
                </c:pt>
                <c:pt idx="14">
                  <c:v>-193576.66666666666</c:v>
                </c:pt>
                <c:pt idx="15">
                  <c:v>-204358</c:v>
                </c:pt>
                <c:pt idx="16">
                  <c:v>-216268.33333333334</c:v>
                </c:pt>
                <c:pt idx="17">
                  <c:v>-227282</c:v>
                </c:pt>
                <c:pt idx="18">
                  <c:v>-239716.66666666666</c:v>
                </c:pt>
                <c:pt idx="19">
                  <c:v>-251962.66666666666</c:v>
                </c:pt>
                <c:pt idx="20">
                  <c:v>-265935</c:v>
                </c:pt>
                <c:pt idx="21">
                  <c:v>-278376.33333333337</c:v>
                </c:pt>
                <c:pt idx="22">
                  <c:v>-291617</c:v>
                </c:pt>
                <c:pt idx="23">
                  <c:v>-304786.33333333331</c:v>
                </c:pt>
                <c:pt idx="24">
                  <c:v>-319048.33333333331</c:v>
                </c:pt>
                <c:pt idx="25">
                  <c:v>-335380</c:v>
                </c:pt>
                <c:pt idx="26">
                  <c:v>-352423.33333333331</c:v>
                </c:pt>
                <c:pt idx="27">
                  <c:v>-370510</c:v>
                </c:pt>
                <c:pt idx="28">
                  <c:v>-391670</c:v>
                </c:pt>
                <c:pt idx="29">
                  <c:v>-413856.66666666663</c:v>
                </c:pt>
                <c:pt idx="30">
                  <c:v>-437233.33333333337</c:v>
                </c:pt>
                <c:pt idx="31">
                  <c:v>-462043.33333333331</c:v>
                </c:pt>
                <c:pt idx="32">
                  <c:v>-491076.66666666669</c:v>
                </c:pt>
                <c:pt idx="33">
                  <c:v>-521890</c:v>
                </c:pt>
                <c:pt idx="34">
                  <c:v>-548593.33333333326</c:v>
                </c:pt>
                <c:pt idx="35">
                  <c:v>-577040</c:v>
                </c:pt>
                <c:pt idx="36">
                  <c:v>-599790</c:v>
                </c:pt>
                <c:pt idx="37">
                  <c:v>-616166.66666666663</c:v>
                </c:pt>
                <c:pt idx="38">
                  <c:v>-623886.66666666663</c:v>
                </c:pt>
                <c:pt idx="39">
                  <c:v>-622210</c:v>
                </c:pt>
                <c:pt idx="40">
                  <c:v>-612260</c:v>
                </c:pt>
                <c:pt idx="41">
                  <c:v>-592399.99999999988</c:v>
                </c:pt>
                <c:pt idx="42">
                  <c:v>-558040</c:v>
                </c:pt>
                <c:pt idx="43">
                  <c:v>-513390</c:v>
                </c:pt>
                <c:pt idx="44">
                  <c:v>-451739.99999999994</c:v>
                </c:pt>
                <c:pt idx="45">
                  <c:v>-377503.33333333337</c:v>
                </c:pt>
                <c:pt idx="46">
                  <c:v>-303841.33333333331</c:v>
                </c:pt>
                <c:pt idx="47">
                  <c:v>-213238</c:v>
                </c:pt>
                <c:pt idx="48">
                  <c:v>-170175.99999999997</c:v>
                </c:pt>
                <c:pt idx="49">
                  <c:v>-128053.33333333333</c:v>
                </c:pt>
                <c:pt idx="50">
                  <c:v>-133289.66666666666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937-5549-8AB1-4D6EE3485A04}"/>
            </c:ext>
          </c:extLst>
        </c:ser>
        <c:ser>
          <c:idx val="11"/>
          <c:order val="11"/>
          <c:tx>
            <c:v>80</c:v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1g (top panel)'!$O$6:$O$56</c:f>
              <c:numCache>
                <c:formatCode>General</c:formatCode>
                <c:ptCount val="51"/>
                <c:pt idx="0">
                  <c:v>240</c:v>
                </c:pt>
                <c:pt idx="1">
                  <c:v>239</c:v>
                </c:pt>
                <c:pt idx="2">
                  <c:v>238</c:v>
                </c:pt>
                <c:pt idx="3">
                  <c:v>237</c:v>
                </c:pt>
                <c:pt idx="4">
                  <c:v>236</c:v>
                </c:pt>
                <c:pt idx="5">
                  <c:v>235</c:v>
                </c:pt>
                <c:pt idx="6">
                  <c:v>234</c:v>
                </c:pt>
                <c:pt idx="7">
                  <c:v>233</c:v>
                </c:pt>
                <c:pt idx="8">
                  <c:v>232</c:v>
                </c:pt>
                <c:pt idx="9">
                  <c:v>231</c:v>
                </c:pt>
                <c:pt idx="10">
                  <c:v>230</c:v>
                </c:pt>
                <c:pt idx="11">
                  <c:v>229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225</c:v>
                </c:pt>
                <c:pt idx="16">
                  <c:v>224</c:v>
                </c:pt>
                <c:pt idx="17">
                  <c:v>223</c:v>
                </c:pt>
                <c:pt idx="18">
                  <c:v>222</c:v>
                </c:pt>
                <c:pt idx="19">
                  <c:v>221</c:v>
                </c:pt>
                <c:pt idx="20">
                  <c:v>220</c:v>
                </c:pt>
                <c:pt idx="21">
                  <c:v>219</c:v>
                </c:pt>
                <c:pt idx="22">
                  <c:v>218</c:v>
                </c:pt>
                <c:pt idx="23">
                  <c:v>217</c:v>
                </c:pt>
                <c:pt idx="24">
                  <c:v>216</c:v>
                </c:pt>
                <c:pt idx="25">
                  <c:v>215</c:v>
                </c:pt>
                <c:pt idx="26">
                  <c:v>214</c:v>
                </c:pt>
                <c:pt idx="27">
                  <c:v>213</c:v>
                </c:pt>
                <c:pt idx="28">
                  <c:v>212</c:v>
                </c:pt>
                <c:pt idx="29">
                  <c:v>211</c:v>
                </c:pt>
                <c:pt idx="30">
                  <c:v>210</c:v>
                </c:pt>
                <c:pt idx="31">
                  <c:v>209</c:v>
                </c:pt>
                <c:pt idx="32">
                  <c:v>208</c:v>
                </c:pt>
                <c:pt idx="33">
                  <c:v>207</c:v>
                </c:pt>
                <c:pt idx="34">
                  <c:v>206</c:v>
                </c:pt>
                <c:pt idx="35">
                  <c:v>205</c:v>
                </c:pt>
                <c:pt idx="36">
                  <c:v>204</c:v>
                </c:pt>
                <c:pt idx="37">
                  <c:v>203</c:v>
                </c:pt>
                <c:pt idx="38">
                  <c:v>202</c:v>
                </c:pt>
                <c:pt idx="39">
                  <c:v>201</c:v>
                </c:pt>
                <c:pt idx="40">
                  <c:v>200</c:v>
                </c:pt>
                <c:pt idx="41">
                  <c:v>199</c:v>
                </c:pt>
                <c:pt idx="42">
                  <c:v>198</c:v>
                </c:pt>
                <c:pt idx="43">
                  <c:v>197</c:v>
                </c:pt>
                <c:pt idx="44">
                  <c:v>196</c:v>
                </c:pt>
                <c:pt idx="45">
                  <c:v>195</c:v>
                </c:pt>
                <c:pt idx="46">
                  <c:v>194</c:v>
                </c:pt>
                <c:pt idx="47">
                  <c:v>193</c:v>
                </c:pt>
                <c:pt idx="48">
                  <c:v>192</c:v>
                </c:pt>
                <c:pt idx="49">
                  <c:v>191</c:v>
                </c:pt>
                <c:pt idx="50">
                  <c:v>190</c:v>
                </c:pt>
              </c:numCache>
            </c:numRef>
          </c:cat>
          <c:val>
            <c:numRef>
              <c:f>'Figure 1g (top panel)'!$AA$6:$AA$56</c:f>
              <c:numCache>
                <c:formatCode>General</c:formatCode>
                <c:ptCount val="51"/>
                <c:pt idx="0">
                  <c:v>-48697.666666666664</c:v>
                </c:pt>
                <c:pt idx="1">
                  <c:v>-56058.333333333336</c:v>
                </c:pt>
                <c:pt idx="2">
                  <c:v>-64010.333333333328</c:v>
                </c:pt>
                <c:pt idx="3">
                  <c:v>-73198.666666666657</c:v>
                </c:pt>
                <c:pt idx="4">
                  <c:v>-82577</c:v>
                </c:pt>
                <c:pt idx="5">
                  <c:v>-93844.666666666657</c:v>
                </c:pt>
                <c:pt idx="6">
                  <c:v>-103855</c:v>
                </c:pt>
                <c:pt idx="7">
                  <c:v>-111477.66666666666</c:v>
                </c:pt>
                <c:pt idx="8">
                  <c:v>-123072.33333333333</c:v>
                </c:pt>
                <c:pt idx="9">
                  <c:v>-135653.99999999997</c:v>
                </c:pt>
                <c:pt idx="10">
                  <c:v>-146278.33333333334</c:v>
                </c:pt>
                <c:pt idx="11">
                  <c:v>-158617.66666666669</c:v>
                </c:pt>
                <c:pt idx="12">
                  <c:v>-170343</c:v>
                </c:pt>
                <c:pt idx="13">
                  <c:v>-182146</c:v>
                </c:pt>
                <c:pt idx="14">
                  <c:v>-193576.66666666666</c:v>
                </c:pt>
                <c:pt idx="15">
                  <c:v>-204358</c:v>
                </c:pt>
                <c:pt idx="16">
                  <c:v>-216268.33333333334</c:v>
                </c:pt>
                <c:pt idx="17">
                  <c:v>-227282</c:v>
                </c:pt>
                <c:pt idx="18">
                  <c:v>-239716.66666666666</c:v>
                </c:pt>
                <c:pt idx="19">
                  <c:v>-251962.66666666666</c:v>
                </c:pt>
                <c:pt idx="20">
                  <c:v>-265935</c:v>
                </c:pt>
                <c:pt idx="21">
                  <c:v>-278376.33333333337</c:v>
                </c:pt>
                <c:pt idx="22">
                  <c:v>-291617</c:v>
                </c:pt>
                <c:pt idx="23">
                  <c:v>-304786.33333333331</c:v>
                </c:pt>
                <c:pt idx="24">
                  <c:v>-319048.33333333331</c:v>
                </c:pt>
                <c:pt idx="25">
                  <c:v>-335380</c:v>
                </c:pt>
                <c:pt idx="26">
                  <c:v>-352423.33333333331</c:v>
                </c:pt>
                <c:pt idx="27">
                  <c:v>-370510</c:v>
                </c:pt>
                <c:pt idx="28">
                  <c:v>-391670</c:v>
                </c:pt>
                <c:pt idx="29">
                  <c:v>-413856.66666666663</c:v>
                </c:pt>
                <c:pt idx="30">
                  <c:v>-437233.33333333337</c:v>
                </c:pt>
                <c:pt idx="31">
                  <c:v>-462043.33333333331</c:v>
                </c:pt>
                <c:pt idx="32">
                  <c:v>-491076.66666666669</c:v>
                </c:pt>
                <c:pt idx="33">
                  <c:v>-521890</c:v>
                </c:pt>
                <c:pt idx="34">
                  <c:v>-548593.33333333326</c:v>
                </c:pt>
                <c:pt idx="35">
                  <c:v>-577040</c:v>
                </c:pt>
                <c:pt idx="36">
                  <c:v>-599790</c:v>
                </c:pt>
                <c:pt idx="37">
                  <c:v>-616166.66666666663</c:v>
                </c:pt>
                <c:pt idx="38">
                  <c:v>-623886.66666666663</c:v>
                </c:pt>
                <c:pt idx="39">
                  <c:v>-622210</c:v>
                </c:pt>
                <c:pt idx="40">
                  <c:v>-612260</c:v>
                </c:pt>
                <c:pt idx="41">
                  <c:v>-592399.99999999988</c:v>
                </c:pt>
                <c:pt idx="42">
                  <c:v>-558040</c:v>
                </c:pt>
                <c:pt idx="43">
                  <c:v>-513390</c:v>
                </c:pt>
                <c:pt idx="44">
                  <c:v>-451739.99999999994</c:v>
                </c:pt>
                <c:pt idx="45">
                  <c:v>-377503.33333333337</c:v>
                </c:pt>
                <c:pt idx="46">
                  <c:v>-303841.33333333331</c:v>
                </c:pt>
                <c:pt idx="47">
                  <c:v>-213238</c:v>
                </c:pt>
                <c:pt idx="48">
                  <c:v>-170175.99999999997</c:v>
                </c:pt>
                <c:pt idx="49">
                  <c:v>-128053.33333333333</c:v>
                </c:pt>
                <c:pt idx="50">
                  <c:v>-133289.66666666666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937-5549-8AB1-4D6EE3485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5004127"/>
        <c:axId val="745005855"/>
      </c:lineChart>
      <c:catAx>
        <c:axId val="745004127"/>
        <c:scaling>
          <c:orientation val="maxMin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5005855"/>
        <c:crossesAt val="-851000"/>
        <c:auto val="1"/>
        <c:lblAlgn val="ctr"/>
        <c:lblOffset val="100"/>
        <c:tickLblSkip val="5"/>
        <c:tickMarkSkip val="1"/>
        <c:noMultiLvlLbl val="0"/>
      </c:catAx>
      <c:valAx>
        <c:axId val="745005855"/>
        <c:scaling>
          <c:orientation val="minMax"/>
          <c:max val="0"/>
          <c:min val="-85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high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5004127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3260768506929125"/>
          <c:y val="7.880790790117484E-2"/>
          <c:w val="0.56813948069840525"/>
          <c:h val="3.65877517740400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-0.70345000000000002</c:v>
              </c:pt>
              <c:pt idx="1">
                <c:v>-0.83689499999999994</c:v>
              </c:pt>
              <c:pt idx="2">
                <c:v>-1.0219400000000001</c:v>
              </c:pt>
              <c:pt idx="3">
                <c:v>-1.1990799999999999</c:v>
              </c:pt>
              <c:pt idx="4">
                <c:v>-1.3830800000000001</c:v>
              </c:pt>
              <c:pt idx="5">
                <c:v>-1.61649</c:v>
              </c:pt>
              <c:pt idx="6">
                <c:v>-1.7832600000000001</c:v>
              </c:pt>
              <c:pt idx="7">
                <c:v>-1.93598</c:v>
              </c:pt>
              <c:pt idx="8">
                <c:v>-2.1244200000000002</c:v>
              </c:pt>
              <c:pt idx="9">
                <c:v>-2.3473999999999999</c:v>
              </c:pt>
              <c:pt idx="10">
                <c:v>-2.5811700000000002</c:v>
              </c:pt>
              <c:pt idx="11">
                <c:v>-2.8448199999999999</c:v>
              </c:pt>
              <c:pt idx="12">
                <c:v>-3.1067999999999998</c:v>
              </c:pt>
              <c:pt idx="13">
                <c:v>-3.4232800000000001</c:v>
              </c:pt>
              <c:pt idx="14">
                <c:v>-3.75691</c:v>
              </c:pt>
              <c:pt idx="15">
                <c:v>-4.0951000000000004</c:v>
              </c:pt>
              <c:pt idx="16">
                <c:v>-4.4736900000000004</c:v>
              </c:pt>
              <c:pt idx="17">
                <c:v>-4.8654799999999998</c:v>
              </c:pt>
              <c:pt idx="18">
                <c:v>-5.2825600000000001</c:v>
              </c:pt>
              <c:pt idx="19">
                <c:v>-5.7035400000000003</c:v>
              </c:pt>
              <c:pt idx="20">
                <c:v>-6.2629099999999998</c:v>
              </c:pt>
              <c:pt idx="21">
                <c:v>-6.8585500000000001</c:v>
              </c:pt>
              <c:pt idx="22">
                <c:v>-7.39818</c:v>
              </c:pt>
              <c:pt idx="23">
                <c:v>-8.0015499999999999</c:v>
              </c:pt>
              <c:pt idx="24">
                <c:v>-8.6922899999999998</c:v>
              </c:pt>
              <c:pt idx="25">
                <c:v>-9.3779599999999999</c:v>
              </c:pt>
              <c:pt idx="26">
                <c:v>-10.113099999999999</c:v>
              </c:pt>
              <c:pt idx="27">
                <c:v>-10.9674</c:v>
              </c:pt>
              <c:pt idx="28">
                <c:v>-11.901</c:v>
              </c:pt>
              <c:pt idx="29">
                <c:v>-12.9314</c:v>
              </c:pt>
              <c:pt idx="30">
                <c:v>-14.0619</c:v>
              </c:pt>
              <c:pt idx="31">
                <c:v>-15.2499</c:v>
              </c:pt>
              <c:pt idx="32">
                <c:v>-16.596800000000002</c:v>
              </c:pt>
              <c:pt idx="33">
                <c:v>-17.916399999999999</c:v>
              </c:pt>
              <c:pt idx="34">
                <c:v>-19.217099999999999</c:v>
              </c:pt>
              <c:pt idx="35">
                <c:v>-20.585699999999999</c:v>
              </c:pt>
              <c:pt idx="36">
                <c:v>-21.920400000000001</c:v>
              </c:pt>
              <c:pt idx="37">
                <c:v>-22.95</c:v>
              </c:pt>
              <c:pt idx="38">
                <c:v>-23.786200000000001</c:v>
              </c:pt>
              <c:pt idx="39">
                <c:v>-24.314800000000002</c:v>
              </c:pt>
              <c:pt idx="40">
                <c:v>-24.5015</c:v>
              </c:pt>
              <c:pt idx="41">
                <c:v>-24.100200000000001</c:v>
              </c:pt>
              <c:pt idx="42">
                <c:v>-23.4923</c:v>
              </c:pt>
              <c:pt idx="43">
                <c:v>-22.049099999999999</c:v>
              </c:pt>
              <c:pt idx="44">
                <c:v>-20.4041</c:v>
              </c:pt>
              <c:pt idx="45">
                <c:v>-18.299199999999999</c:v>
              </c:pt>
              <c:pt idx="46">
                <c:v>-15.7698</c:v>
              </c:pt>
              <c:pt idx="47">
                <c:v>-12.791700000000001</c:v>
              </c:pt>
              <c:pt idx="48">
                <c:v>-10.1676</c:v>
              </c:pt>
              <c:pt idx="49">
                <c:v>-7.3094700000000001</c:v>
              </c:pt>
              <c:pt idx="50">
                <c:v>-5.2121599999999999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BE-BF4C-8DF2-19D9F82A5888}"/>
            </c:ext>
          </c:extLst>
        </c:ser>
        <c:ser>
          <c:idx val="1"/>
          <c:order val="1"/>
          <c:tx>
            <c:v>30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-0.83214200000000005</c:v>
              </c:pt>
              <c:pt idx="1">
                <c:v>-1.01034</c:v>
              </c:pt>
              <c:pt idx="2">
                <c:v>-1.1751199999999999</c:v>
              </c:pt>
              <c:pt idx="3">
                <c:v>-1.3452999999999999</c:v>
              </c:pt>
              <c:pt idx="4">
                <c:v>-1.5148600000000001</c:v>
              </c:pt>
              <c:pt idx="5">
                <c:v>-1.70445</c:v>
              </c:pt>
              <c:pt idx="6">
                <c:v>-1.91073</c:v>
              </c:pt>
              <c:pt idx="7">
                <c:v>-2.07579</c:v>
              </c:pt>
              <c:pt idx="8">
                <c:v>-2.2825299999999999</c:v>
              </c:pt>
              <c:pt idx="9">
                <c:v>-2.51905</c:v>
              </c:pt>
              <c:pt idx="10">
                <c:v>-2.79609</c:v>
              </c:pt>
              <c:pt idx="11">
                <c:v>-3.0823900000000002</c:v>
              </c:pt>
              <c:pt idx="12">
                <c:v>-3.3941599999999998</c:v>
              </c:pt>
              <c:pt idx="13">
                <c:v>-3.7113800000000001</c:v>
              </c:pt>
              <c:pt idx="14">
                <c:v>-4.0600100000000001</c:v>
              </c:pt>
              <c:pt idx="15">
                <c:v>-4.38279</c:v>
              </c:pt>
              <c:pt idx="16">
                <c:v>-4.7633400000000004</c:v>
              </c:pt>
              <c:pt idx="17">
                <c:v>-5.1168699999999996</c:v>
              </c:pt>
              <c:pt idx="18">
                <c:v>-5.4771599999999996</c:v>
              </c:pt>
              <c:pt idx="19">
                <c:v>-5.9383999999999997</c:v>
              </c:pt>
              <c:pt idx="20">
                <c:v>-6.4349100000000004</c:v>
              </c:pt>
              <c:pt idx="21">
                <c:v>-7.0057499999999999</c:v>
              </c:pt>
              <c:pt idx="22">
                <c:v>-7.61069</c:v>
              </c:pt>
              <c:pt idx="23">
                <c:v>-8.2702899999999993</c:v>
              </c:pt>
              <c:pt idx="24">
                <c:v>-8.8957099999999993</c:v>
              </c:pt>
              <c:pt idx="25">
                <c:v>-9.59267</c:v>
              </c:pt>
              <c:pt idx="26">
                <c:v>-10.2791</c:v>
              </c:pt>
              <c:pt idx="27">
                <c:v>-11.0601</c:v>
              </c:pt>
              <c:pt idx="28">
                <c:v>-11.8757</c:v>
              </c:pt>
              <c:pt idx="29">
                <c:v>-12.8858</c:v>
              </c:pt>
              <c:pt idx="30">
                <c:v>-13.9261</c:v>
              </c:pt>
              <c:pt idx="31">
                <c:v>-15.0915</c:v>
              </c:pt>
              <c:pt idx="32">
                <c:v>-16.375699999999998</c:v>
              </c:pt>
              <c:pt idx="33">
                <c:v>-17.791699999999999</c:v>
              </c:pt>
              <c:pt idx="34">
                <c:v>-19.047899999999998</c:v>
              </c:pt>
              <c:pt idx="35">
                <c:v>-20.331299999999999</c:v>
              </c:pt>
              <c:pt idx="36">
                <c:v>-21.5413</c:v>
              </c:pt>
              <c:pt idx="37">
                <c:v>-22.534300000000002</c:v>
              </c:pt>
              <c:pt idx="38">
                <c:v>-23.208400000000001</c:v>
              </c:pt>
              <c:pt idx="39">
                <c:v>-23.683</c:v>
              </c:pt>
              <c:pt idx="40">
                <c:v>-23.971699999999998</c:v>
              </c:pt>
              <c:pt idx="41">
                <c:v>-23.671199999999999</c:v>
              </c:pt>
              <c:pt idx="42">
                <c:v>-22.771799999999999</c:v>
              </c:pt>
              <c:pt idx="43">
                <c:v>-21.3904</c:v>
              </c:pt>
              <c:pt idx="44">
                <c:v>-19.7058</c:v>
              </c:pt>
              <c:pt idx="45">
                <c:v>-17.407499999999999</c:v>
              </c:pt>
              <c:pt idx="46">
                <c:v>-15.013199999999999</c:v>
              </c:pt>
              <c:pt idx="47">
                <c:v>-12.359299999999999</c:v>
              </c:pt>
              <c:pt idx="48">
                <c:v>-9.5955899999999996</c:v>
              </c:pt>
              <c:pt idx="49">
                <c:v>-6.7503399999999996</c:v>
              </c:pt>
              <c:pt idx="50">
                <c:v>-4.6312100000000003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BE-BF4C-8DF2-19D9F82A5888}"/>
            </c:ext>
          </c:extLst>
        </c:ser>
        <c:ser>
          <c:idx val="2"/>
          <c:order val="2"/>
          <c:tx>
            <c:v>35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-0.87398799999999999</c:v>
              </c:pt>
              <c:pt idx="1">
                <c:v>-1.0952299999999999</c:v>
              </c:pt>
              <c:pt idx="2">
                <c:v>-1.2860499999999999</c:v>
              </c:pt>
              <c:pt idx="3">
                <c:v>-1.4677500000000001</c:v>
              </c:pt>
              <c:pt idx="4">
                <c:v>-1.6657299999999999</c:v>
              </c:pt>
              <c:pt idx="5">
                <c:v>-1.88479</c:v>
              </c:pt>
              <c:pt idx="6">
                <c:v>-2.0932300000000001</c:v>
              </c:pt>
              <c:pt idx="7">
                <c:v>-2.2572199999999998</c:v>
              </c:pt>
              <c:pt idx="8">
                <c:v>-2.4566300000000001</c:v>
              </c:pt>
              <c:pt idx="9">
                <c:v>-2.74098</c:v>
              </c:pt>
              <c:pt idx="10">
                <c:v>-3.0241600000000002</c:v>
              </c:pt>
              <c:pt idx="11">
                <c:v>-3.33101</c:v>
              </c:pt>
              <c:pt idx="12">
                <c:v>-3.61612</c:v>
              </c:pt>
              <c:pt idx="13">
                <c:v>-3.9460199999999999</c:v>
              </c:pt>
              <c:pt idx="14">
                <c:v>-4.2457599999999998</c:v>
              </c:pt>
              <c:pt idx="15">
                <c:v>-4.5510700000000002</c:v>
              </c:pt>
              <c:pt idx="16">
                <c:v>-4.8967200000000002</c:v>
              </c:pt>
              <c:pt idx="17">
                <c:v>-5.3016899999999998</c:v>
              </c:pt>
              <c:pt idx="18">
                <c:v>-5.6947299999999998</c:v>
              </c:pt>
              <c:pt idx="19">
                <c:v>-6.1661200000000003</c:v>
              </c:pt>
              <c:pt idx="20">
                <c:v>-6.6853999999999996</c:v>
              </c:pt>
              <c:pt idx="21">
                <c:v>-7.2574399999999999</c:v>
              </c:pt>
              <c:pt idx="22">
                <c:v>-7.7192800000000004</c:v>
              </c:pt>
              <c:pt idx="23">
                <c:v>-8.2758199999999995</c:v>
              </c:pt>
              <c:pt idx="24">
                <c:v>-8.8832699999999996</c:v>
              </c:pt>
              <c:pt idx="25">
                <c:v>-9.5330899999999996</c:v>
              </c:pt>
              <c:pt idx="26">
                <c:v>-10.2225</c:v>
              </c:pt>
              <c:pt idx="27">
                <c:v>-11.0014</c:v>
              </c:pt>
              <c:pt idx="28">
                <c:v>-11.8421</c:v>
              </c:pt>
              <c:pt idx="29">
                <c:v>-12.821400000000001</c:v>
              </c:pt>
              <c:pt idx="30">
                <c:v>-13.8238</c:v>
              </c:pt>
              <c:pt idx="31">
                <c:v>-14.9198</c:v>
              </c:pt>
              <c:pt idx="32">
                <c:v>-16.152799999999999</c:v>
              </c:pt>
              <c:pt idx="33">
                <c:v>-17.421600000000002</c:v>
              </c:pt>
              <c:pt idx="34">
                <c:v>-18.6496</c:v>
              </c:pt>
              <c:pt idx="35">
                <c:v>-19.940200000000001</c:v>
              </c:pt>
              <c:pt idx="36">
                <c:v>-21.104299999999999</c:v>
              </c:pt>
              <c:pt idx="37">
                <c:v>-22.066500000000001</c:v>
              </c:pt>
              <c:pt idx="38">
                <c:v>-22.7163</c:v>
              </c:pt>
              <c:pt idx="39">
                <c:v>-23.086200000000002</c:v>
              </c:pt>
              <c:pt idx="40">
                <c:v>-23.093699999999998</c:v>
              </c:pt>
              <c:pt idx="41">
                <c:v>-22.717600000000001</c:v>
              </c:pt>
              <c:pt idx="42">
                <c:v>-21.958100000000002</c:v>
              </c:pt>
              <c:pt idx="43">
                <c:v>-20.517399999999999</c:v>
              </c:pt>
              <c:pt idx="44">
                <c:v>-18.8216</c:v>
              </c:pt>
              <c:pt idx="45">
                <c:v>-16.728000000000002</c:v>
              </c:pt>
              <c:pt idx="46">
                <c:v>-14.2683</c:v>
              </c:pt>
              <c:pt idx="47">
                <c:v>-11.748100000000001</c:v>
              </c:pt>
              <c:pt idx="48">
                <c:v>-9.2345900000000007</c:v>
              </c:pt>
              <c:pt idx="49">
                <c:v>-6.6260700000000003</c:v>
              </c:pt>
              <c:pt idx="50">
                <c:v>-4.7999900000000002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BE-BF4C-8DF2-19D9F82A5888}"/>
            </c:ext>
          </c:extLst>
        </c:ser>
        <c:ser>
          <c:idx val="3"/>
          <c:order val="3"/>
          <c:tx>
            <c:v>40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-1.00135</c:v>
              </c:pt>
              <c:pt idx="1">
                <c:v>-1.1636500000000001</c:v>
              </c:pt>
              <c:pt idx="2">
                <c:v>-1.3854900000000001</c:v>
              </c:pt>
              <c:pt idx="3">
                <c:v>-1.5733900000000001</c:v>
              </c:pt>
              <c:pt idx="4">
                <c:v>-1.7618799999999999</c:v>
              </c:pt>
              <c:pt idx="5">
                <c:v>-1.9813400000000001</c:v>
              </c:pt>
              <c:pt idx="6">
                <c:v>-2.19184</c:v>
              </c:pt>
              <c:pt idx="7">
                <c:v>-2.35961</c:v>
              </c:pt>
              <c:pt idx="8">
                <c:v>-2.5802900000000002</c:v>
              </c:pt>
              <c:pt idx="9">
                <c:v>-2.8522099999999999</c:v>
              </c:pt>
              <c:pt idx="10">
                <c:v>-3.1538400000000002</c:v>
              </c:pt>
              <c:pt idx="11">
                <c:v>-3.45397</c:v>
              </c:pt>
              <c:pt idx="12">
                <c:v>-3.7400500000000001</c:v>
              </c:pt>
              <c:pt idx="13">
                <c:v>-4.09063</c:v>
              </c:pt>
              <c:pt idx="14">
                <c:v>-4.4152100000000001</c:v>
              </c:pt>
              <c:pt idx="15">
                <c:v>-4.8034999999999997</c:v>
              </c:pt>
              <c:pt idx="16">
                <c:v>-5.1573200000000003</c:v>
              </c:pt>
              <c:pt idx="17">
                <c:v>-5.5437900000000004</c:v>
              </c:pt>
              <c:pt idx="18">
                <c:v>-5.9590500000000004</c:v>
              </c:pt>
              <c:pt idx="19">
                <c:v>-6.4190500000000004</c:v>
              </c:pt>
              <c:pt idx="20">
                <c:v>-6.8712799999999996</c:v>
              </c:pt>
              <c:pt idx="21">
                <c:v>-7.4377500000000003</c:v>
              </c:pt>
              <c:pt idx="22">
                <c:v>-7.94292</c:v>
              </c:pt>
              <c:pt idx="23">
                <c:v>-8.5222300000000004</c:v>
              </c:pt>
              <c:pt idx="24">
                <c:v>-9.0710099999999994</c:v>
              </c:pt>
              <c:pt idx="25">
                <c:v>-9.7023799999999998</c:v>
              </c:pt>
              <c:pt idx="26">
                <c:v>-10.305300000000001</c:v>
              </c:pt>
              <c:pt idx="27">
                <c:v>-11.1051</c:v>
              </c:pt>
              <c:pt idx="28">
                <c:v>-11.9871</c:v>
              </c:pt>
              <c:pt idx="29">
                <c:v>-12.9079</c:v>
              </c:pt>
              <c:pt idx="30">
                <c:v>-13.9193</c:v>
              </c:pt>
              <c:pt idx="31">
                <c:v>-15.052199999999999</c:v>
              </c:pt>
              <c:pt idx="32">
                <c:v>-16.1675</c:v>
              </c:pt>
              <c:pt idx="33">
                <c:v>-17.3858</c:v>
              </c:pt>
              <c:pt idx="34">
                <c:v>-18.528099999999998</c:v>
              </c:pt>
              <c:pt idx="35">
                <c:v>-19.684100000000001</c:v>
              </c:pt>
              <c:pt idx="36">
                <c:v>-20.647400000000001</c:v>
              </c:pt>
              <c:pt idx="37">
                <c:v>-21.5184</c:v>
              </c:pt>
              <c:pt idx="38">
                <c:v>-22.101199999999999</c:v>
              </c:pt>
              <c:pt idx="39">
                <c:v>-22.482800000000001</c:v>
              </c:pt>
              <c:pt idx="40">
                <c:v>-22.497199999999999</c:v>
              </c:pt>
              <c:pt idx="41">
                <c:v>-22.162700000000001</c:v>
              </c:pt>
              <c:pt idx="42">
                <c:v>-21.330300000000001</c:v>
              </c:pt>
              <c:pt idx="43">
                <c:v>-19.879000000000001</c:v>
              </c:pt>
              <c:pt idx="44">
                <c:v>-18.0639</c:v>
              </c:pt>
              <c:pt idx="45">
                <c:v>-15.6579</c:v>
              </c:pt>
              <c:pt idx="46">
                <c:v>-13.3169</c:v>
              </c:pt>
              <c:pt idx="47">
                <c:v>-10.886900000000001</c:v>
              </c:pt>
              <c:pt idx="48">
                <c:v>-8.7125599999999999</c:v>
              </c:pt>
              <c:pt idx="49">
                <c:v>-6.5004999999999997</c:v>
              </c:pt>
              <c:pt idx="50">
                <c:v>-5.52407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BE-BF4C-8DF2-19D9F82A5888}"/>
            </c:ext>
          </c:extLst>
        </c:ser>
        <c:ser>
          <c:idx val="4"/>
          <c:order val="4"/>
          <c:tx>
            <c:v>45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-0.97500399999999998</c:v>
              </c:pt>
              <c:pt idx="1">
                <c:v>-1.1496900000000001</c:v>
              </c:pt>
              <c:pt idx="2">
                <c:v>-1.34226</c:v>
              </c:pt>
              <c:pt idx="3">
                <c:v>-1.5946899999999999</c:v>
              </c:pt>
              <c:pt idx="4">
                <c:v>-1.8256399999999999</c:v>
              </c:pt>
              <c:pt idx="5">
                <c:v>-2.08805</c:v>
              </c:pt>
              <c:pt idx="6">
                <c:v>-2.3222399999999999</c:v>
              </c:pt>
              <c:pt idx="7">
                <c:v>-2.52237</c:v>
              </c:pt>
              <c:pt idx="8">
                <c:v>-2.8082400000000001</c:v>
              </c:pt>
              <c:pt idx="9">
                <c:v>-3.0796899999999998</c:v>
              </c:pt>
              <c:pt idx="10">
                <c:v>-3.3587799999999999</c:v>
              </c:pt>
              <c:pt idx="11">
                <c:v>-3.68702</c:v>
              </c:pt>
              <c:pt idx="12">
                <c:v>-4.0162199999999997</c:v>
              </c:pt>
              <c:pt idx="13">
                <c:v>-4.2991799999999998</c:v>
              </c:pt>
              <c:pt idx="14">
                <c:v>-4.62052</c:v>
              </c:pt>
              <c:pt idx="15">
                <c:v>-5.0055100000000001</c:v>
              </c:pt>
              <c:pt idx="16">
                <c:v>-5.4143100000000004</c:v>
              </c:pt>
              <c:pt idx="17">
                <c:v>-5.8135700000000003</c:v>
              </c:pt>
              <c:pt idx="18">
                <c:v>-6.26572</c:v>
              </c:pt>
              <c:pt idx="19">
                <c:v>-6.7284300000000004</c:v>
              </c:pt>
              <c:pt idx="20">
                <c:v>-7.1741200000000003</c:v>
              </c:pt>
              <c:pt idx="21">
                <c:v>-7.7196499999999997</c:v>
              </c:pt>
              <c:pt idx="22">
                <c:v>-8.2089999999999996</c:v>
              </c:pt>
              <c:pt idx="23">
                <c:v>-8.7620400000000007</c:v>
              </c:pt>
              <c:pt idx="24">
                <c:v>-9.2832399999999993</c:v>
              </c:pt>
              <c:pt idx="25">
                <c:v>-9.8640399999999993</c:v>
              </c:pt>
              <c:pt idx="26">
                <c:v>-10.5566</c:v>
              </c:pt>
              <c:pt idx="27">
                <c:v>-11.266500000000001</c:v>
              </c:pt>
              <c:pt idx="28">
                <c:v>-11.9285</c:v>
              </c:pt>
              <c:pt idx="29">
                <c:v>-12.8315</c:v>
              </c:pt>
              <c:pt idx="30">
                <c:v>-13.885</c:v>
              </c:pt>
              <c:pt idx="31">
                <c:v>-14.8847</c:v>
              </c:pt>
              <c:pt idx="32">
                <c:v>-16.012</c:v>
              </c:pt>
              <c:pt idx="33">
                <c:v>-17.217700000000001</c:v>
              </c:pt>
              <c:pt idx="34">
                <c:v>-18.262499999999999</c:v>
              </c:pt>
              <c:pt idx="35">
                <c:v>-19.366</c:v>
              </c:pt>
              <c:pt idx="36">
                <c:v>-20.369</c:v>
              </c:pt>
              <c:pt idx="37">
                <c:v>-21.1752</c:v>
              </c:pt>
              <c:pt idx="38">
                <c:v>-21.643999999999998</c:v>
              </c:pt>
              <c:pt idx="39">
                <c:v>-22.092400000000001</c:v>
              </c:pt>
              <c:pt idx="40">
                <c:v>-22.0779</c:v>
              </c:pt>
              <c:pt idx="41">
                <c:v>-21.5764</c:v>
              </c:pt>
              <c:pt idx="42">
                <c:v>-20.725000000000001</c:v>
              </c:pt>
              <c:pt idx="43">
                <c:v>-19.231300000000001</c:v>
              </c:pt>
              <c:pt idx="44">
                <c:v>-17.574400000000001</c:v>
              </c:pt>
              <c:pt idx="45">
                <c:v>-15.3962</c:v>
              </c:pt>
              <c:pt idx="46">
                <c:v>-12.857699999999999</c:v>
              </c:pt>
              <c:pt idx="47">
                <c:v>-10.0989</c:v>
              </c:pt>
              <c:pt idx="48">
                <c:v>-7.8533799999999996</c:v>
              </c:pt>
              <c:pt idx="49">
                <c:v>-6.2975500000000002</c:v>
              </c:pt>
              <c:pt idx="50">
                <c:v>-5.4874400000000003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BE-BF4C-8DF2-19D9F82A5888}"/>
            </c:ext>
          </c:extLst>
        </c:ser>
        <c:ser>
          <c:idx val="5"/>
          <c:order val="5"/>
          <c:tx>
            <c:v>50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-1.06145</c:v>
              </c:pt>
              <c:pt idx="1">
                <c:v>-1.2311000000000001</c:v>
              </c:pt>
              <c:pt idx="2">
                <c:v>-1.42303</c:v>
              </c:pt>
              <c:pt idx="3">
                <c:v>-1.6635899999999999</c:v>
              </c:pt>
              <c:pt idx="4">
                <c:v>-1.89392</c:v>
              </c:pt>
              <c:pt idx="5">
                <c:v>-2.15178</c:v>
              </c:pt>
              <c:pt idx="6">
                <c:v>-2.45574</c:v>
              </c:pt>
              <c:pt idx="7">
                <c:v>-2.6656399999999998</c:v>
              </c:pt>
              <c:pt idx="8">
                <c:v>-2.9420199999999999</c:v>
              </c:pt>
              <c:pt idx="9">
                <c:v>-3.2625299999999999</c:v>
              </c:pt>
              <c:pt idx="10">
                <c:v>-3.5970900000000001</c:v>
              </c:pt>
              <c:pt idx="11">
                <c:v>-3.9186200000000002</c:v>
              </c:pt>
              <c:pt idx="12">
                <c:v>-4.2014199999999997</c:v>
              </c:pt>
              <c:pt idx="13">
                <c:v>-4.5683499999999997</c:v>
              </c:pt>
              <c:pt idx="14">
                <c:v>-4.9120799999999996</c:v>
              </c:pt>
              <c:pt idx="15">
                <c:v>-5.2695999999999996</c:v>
              </c:pt>
              <c:pt idx="16">
                <c:v>-5.6337400000000004</c:v>
              </c:pt>
              <c:pt idx="17">
                <c:v>-6.0217099999999997</c:v>
              </c:pt>
              <c:pt idx="18">
                <c:v>-6.46211</c:v>
              </c:pt>
              <c:pt idx="19">
                <c:v>-6.8921999999999999</c:v>
              </c:pt>
              <c:pt idx="20">
                <c:v>-7.3853</c:v>
              </c:pt>
              <c:pt idx="21">
                <c:v>-7.9149799999999999</c:v>
              </c:pt>
              <c:pt idx="22">
                <c:v>-8.3810300000000009</c:v>
              </c:pt>
              <c:pt idx="23">
                <c:v>-8.8555899999999994</c:v>
              </c:pt>
              <c:pt idx="24">
                <c:v>-9.3636300000000006</c:v>
              </c:pt>
              <c:pt idx="25">
                <c:v>-9.9112500000000008</c:v>
              </c:pt>
              <c:pt idx="26">
                <c:v>-10.4924</c:v>
              </c:pt>
              <c:pt idx="27">
                <c:v>-11.1496</c:v>
              </c:pt>
              <c:pt idx="28">
                <c:v>-11.929500000000001</c:v>
              </c:pt>
              <c:pt idx="29">
                <c:v>-12.7704</c:v>
              </c:pt>
              <c:pt idx="30">
                <c:v>-13.704000000000001</c:v>
              </c:pt>
              <c:pt idx="31">
                <c:v>-14.7094</c:v>
              </c:pt>
              <c:pt idx="32">
                <c:v>-15.8558</c:v>
              </c:pt>
              <c:pt idx="33">
                <c:v>-17.048400000000001</c:v>
              </c:pt>
              <c:pt idx="34">
                <c:v>-18.111899999999999</c:v>
              </c:pt>
              <c:pt idx="35">
                <c:v>-19.285499999999999</c:v>
              </c:pt>
              <c:pt idx="36">
                <c:v>-20.306799999999999</c:v>
              </c:pt>
              <c:pt idx="37">
                <c:v>-21.001999999999999</c:v>
              </c:pt>
              <c:pt idx="38">
                <c:v>-21.405200000000001</c:v>
              </c:pt>
              <c:pt idx="39">
                <c:v>-21.532599999999999</c:v>
              </c:pt>
              <c:pt idx="40">
                <c:v>-21.311399999999999</c:v>
              </c:pt>
              <c:pt idx="41">
                <c:v>-20.5642</c:v>
              </c:pt>
              <c:pt idx="42">
                <c:v>-19.654800000000002</c:v>
              </c:pt>
              <c:pt idx="43">
                <c:v>-18.019400000000001</c:v>
              </c:pt>
              <c:pt idx="44">
                <c:v>-16.218499999999999</c:v>
              </c:pt>
              <c:pt idx="45">
                <c:v>-14.172800000000001</c:v>
              </c:pt>
              <c:pt idx="46">
                <c:v>-11.748900000000001</c:v>
              </c:pt>
              <c:pt idx="47">
                <c:v>-9.1750299999999996</c:v>
              </c:pt>
              <c:pt idx="48">
                <c:v>-7.0420400000000001</c:v>
              </c:pt>
              <c:pt idx="49">
                <c:v>-5.2981299999999996</c:v>
              </c:pt>
              <c:pt idx="50">
                <c:v>-4.3063399999999996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BE-BF4C-8DF2-19D9F82A5888}"/>
            </c:ext>
          </c:extLst>
        </c:ser>
        <c:ser>
          <c:idx val="6"/>
          <c:order val="6"/>
          <c:tx>
            <c:v>55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-1.1184000000000001</c:v>
              </c:pt>
              <c:pt idx="1">
                <c:v>-1.3477600000000001</c:v>
              </c:pt>
              <c:pt idx="2">
                <c:v>-1.5507899999999999</c:v>
              </c:pt>
              <c:pt idx="3">
                <c:v>-1.79373</c:v>
              </c:pt>
              <c:pt idx="4">
                <c:v>-2.0826799999999999</c:v>
              </c:pt>
              <c:pt idx="5">
                <c:v>-2.3816299999999999</c:v>
              </c:pt>
              <c:pt idx="6">
                <c:v>-2.6381000000000001</c:v>
              </c:pt>
              <c:pt idx="7">
                <c:v>-2.8602699999999999</c:v>
              </c:pt>
              <c:pt idx="8">
                <c:v>-3.1296499999999998</c:v>
              </c:pt>
              <c:pt idx="9">
                <c:v>-3.41934</c:v>
              </c:pt>
              <c:pt idx="10">
                <c:v>-3.71461</c:v>
              </c:pt>
              <c:pt idx="11">
                <c:v>-4.0518999999999998</c:v>
              </c:pt>
              <c:pt idx="12">
                <c:v>-4.35867</c:v>
              </c:pt>
              <c:pt idx="13">
                <c:v>-4.71563</c:v>
              </c:pt>
              <c:pt idx="14">
                <c:v>-5.0396400000000003</c:v>
              </c:pt>
              <c:pt idx="15">
                <c:v>-5.42239</c:v>
              </c:pt>
              <c:pt idx="16">
                <c:v>-5.8032500000000002</c:v>
              </c:pt>
              <c:pt idx="17">
                <c:v>-6.1863999999999999</c:v>
              </c:pt>
              <c:pt idx="18">
                <c:v>-6.6237700000000004</c:v>
              </c:pt>
              <c:pt idx="19">
                <c:v>-7.0384700000000002</c:v>
              </c:pt>
              <c:pt idx="20">
                <c:v>-7.4525499999999996</c:v>
              </c:pt>
              <c:pt idx="21">
                <c:v>-7.9647800000000002</c:v>
              </c:pt>
              <c:pt idx="22">
                <c:v>-8.4558700000000009</c:v>
              </c:pt>
              <c:pt idx="23">
                <c:v>-9.0015699999999992</c:v>
              </c:pt>
              <c:pt idx="24">
                <c:v>-9.5863499999999995</c:v>
              </c:pt>
              <c:pt idx="25">
                <c:v>-10.1431</c:v>
              </c:pt>
              <c:pt idx="26">
                <c:v>-10.6996</c:v>
              </c:pt>
              <c:pt idx="27">
                <c:v>-11.3588</c:v>
              </c:pt>
              <c:pt idx="28">
                <c:v>-12.053000000000001</c:v>
              </c:pt>
              <c:pt idx="29">
                <c:v>-12.850899999999999</c:v>
              </c:pt>
              <c:pt idx="30">
                <c:v>-13.662599999999999</c:v>
              </c:pt>
              <c:pt idx="31">
                <c:v>-14.630699999999999</c:v>
              </c:pt>
              <c:pt idx="32">
                <c:v>-15.673999999999999</c:v>
              </c:pt>
              <c:pt idx="33">
                <c:v>-16.6798</c:v>
              </c:pt>
              <c:pt idx="34">
                <c:v>-17.677299999999999</c:v>
              </c:pt>
              <c:pt idx="35">
                <c:v>-18.708100000000002</c:v>
              </c:pt>
              <c:pt idx="36">
                <c:v>-19.528600000000001</c:v>
              </c:pt>
              <c:pt idx="37">
                <c:v>-20.259499999999999</c:v>
              </c:pt>
              <c:pt idx="38">
                <c:v>-20.619700000000002</c:v>
              </c:pt>
              <c:pt idx="39">
                <c:v>-20.755099999999999</c:v>
              </c:pt>
              <c:pt idx="40">
                <c:v>-20.562899999999999</c:v>
              </c:pt>
              <c:pt idx="41">
                <c:v>-19.949200000000001</c:v>
              </c:pt>
              <c:pt idx="42">
                <c:v>-18.828399999999998</c:v>
              </c:pt>
              <c:pt idx="43">
                <c:v>-17.495899999999999</c:v>
              </c:pt>
              <c:pt idx="44">
                <c:v>-15.7615</c:v>
              </c:pt>
              <c:pt idx="45">
                <c:v>-13.7818</c:v>
              </c:pt>
              <c:pt idx="46">
                <c:v>-11.445499999999999</c:v>
              </c:pt>
              <c:pt idx="47">
                <c:v>-8.9898500000000006</c:v>
              </c:pt>
              <c:pt idx="48">
                <c:v>-7.6306099999999999</c:v>
              </c:pt>
              <c:pt idx="49">
                <c:v>-6.1287000000000003</c:v>
              </c:pt>
              <c:pt idx="50">
                <c:v>-4.8558700000000004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DBE-BF4C-8DF2-19D9F82A5888}"/>
            </c:ext>
          </c:extLst>
        </c:ser>
        <c:ser>
          <c:idx val="7"/>
          <c:order val="7"/>
          <c:tx>
            <c:v>60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-1.29684</c:v>
              </c:pt>
              <c:pt idx="1">
                <c:v>-1.5394099999999999</c:v>
              </c:pt>
              <c:pt idx="2">
                <c:v>-1.7419800000000001</c:v>
              </c:pt>
              <c:pt idx="3">
                <c:v>-1.9877800000000001</c:v>
              </c:pt>
              <c:pt idx="4">
                <c:v>-2.2395900000000002</c:v>
              </c:pt>
              <c:pt idx="5">
                <c:v>-2.4930500000000002</c:v>
              </c:pt>
              <c:pt idx="6">
                <c:v>-2.8306300000000002</c:v>
              </c:pt>
              <c:pt idx="7">
                <c:v>-3.0729600000000001</c:v>
              </c:pt>
              <c:pt idx="8">
                <c:v>-3.3864999999999998</c:v>
              </c:pt>
              <c:pt idx="9">
                <c:v>-3.6906599999999998</c:v>
              </c:pt>
              <c:pt idx="10">
                <c:v>-3.9975800000000001</c:v>
              </c:pt>
              <c:pt idx="11">
                <c:v>-4.34375</c:v>
              </c:pt>
              <c:pt idx="12">
                <c:v>-4.6310099999999998</c:v>
              </c:pt>
              <c:pt idx="13">
                <c:v>-4.9247699999999996</c:v>
              </c:pt>
              <c:pt idx="14">
                <c:v>-5.3209900000000001</c:v>
              </c:pt>
              <c:pt idx="15">
                <c:v>-5.7058999999999997</c:v>
              </c:pt>
              <c:pt idx="16">
                <c:v>-6.0898399999999997</c:v>
              </c:pt>
              <c:pt idx="17">
                <c:v>-6.4591399999999997</c:v>
              </c:pt>
              <c:pt idx="18">
                <c:v>-6.8926999999999996</c:v>
              </c:pt>
              <c:pt idx="19">
                <c:v>-7.2410600000000001</c:v>
              </c:pt>
              <c:pt idx="20">
                <c:v>-7.6480499999999996</c:v>
              </c:pt>
              <c:pt idx="21">
                <c:v>-8.0818700000000003</c:v>
              </c:pt>
              <c:pt idx="22">
                <c:v>-8.5559999999999992</c:v>
              </c:pt>
              <c:pt idx="23">
                <c:v>-9.0405700000000007</c:v>
              </c:pt>
              <c:pt idx="24">
                <c:v>-9.5522200000000002</c:v>
              </c:pt>
              <c:pt idx="25">
                <c:v>-10.1029</c:v>
              </c:pt>
              <c:pt idx="26">
                <c:v>-10.670199999999999</c:v>
              </c:pt>
              <c:pt idx="27">
                <c:v>-11.2789</c:v>
              </c:pt>
              <c:pt idx="28">
                <c:v>-11.962899999999999</c:v>
              </c:pt>
              <c:pt idx="29">
                <c:v>-12.7514</c:v>
              </c:pt>
              <c:pt idx="30">
                <c:v>-13.5816</c:v>
              </c:pt>
              <c:pt idx="31">
                <c:v>-14.481</c:v>
              </c:pt>
              <c:pt idx="32">
                <c:v>-15.5146</c:v>
              </c:pt>
              <c:pt idx="33">
                <c:v>-16.520600000000002</c:v>
              </c:pt>
              <c:pt idx="34">
                <c:v>-17.527100000000001</c:v>
              </c:pt>
              <c:pt idx="35">
                <c:v>-18.539000000000001</c:v>
              </c:pt>
              <c:pt idx="36">
                <c:v>-19.3339</c:v>
              </c:pt>
              <c:pt idx="37">
                <c:v>-19.949300000000001</c:v>
              </c:pt>
              <c:pt idx="38">
                <c:v>-20.338100000000001</c:v>
              </c:pt>
              <c:pt idx="39">
                <c:v>-20.400099999999998</c:v>
              </c:pt>
              <c:pt idx="40">
                <c:v>-20.1952</c:v>
              </c:pt>
              <c:pt idx="41">
                <c:v>-19.508600000000001</c:v>
              </c:pt>
              <c:pt idx="42">
                <c:v>-18.4909</c:v>
              </c:pt>
              <c:pt idx="43">
                <c:v>-16.618500000000001</c:v>
              </c:pt>
              <c:pt idx="44">
                <c:v>-14.801399999999999</c:v>
              </c:pt>
              <c:pt idx="45">
                <c:v>-12.5273</c:v>
              </c:pt>
              <c:pt idx="46">
                <c:v>-10.202500000000001</c:v>
              </c:pt>
              <c:pt idx="47">
                <c:v>-7.8106600000000004</c:v>
              </c:pt>
              <c:pt idx="48">
                <c:v>-5.8957499999999996</c:v>
              </c:pt>
              <c:pt idx="49">
                <c:v>-5.0375899999999998</c:v>
              </c:pt>
              <c:pt idx="50">
                <c:v>-4.67422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DBE-BF4C-8DF2-19D9F82A5888}"/>
            </c:ext>
          </c:extLst>
        </c:ser>
        <c:ser>
          <c:idx val="8"/>
          <c:order val="8"/>
          <c:tx>
            <c:v>65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-1.3021</c:v>
              </c:pt>
              <c:pt idx="1">
                <c:v>-1.5180400000000001</c:v>
              </c:pt>
              <c:pt idx="2">
                <c:v>-1.7225900000000001</c:v>
              </c:pt>
              <c:pt idx="3">
                <c:v>-2.0216099999999999</c:v>
              </c:pt>
              <c:pt idx="4">
                <c:v>-2.2830599999999999</c:v>
              </c:pt>
              <c:pt idx="5">
                <c:v>-2.5887799999999999</c:v>
              </c:pt>
              <c:pt idx="6">
                <c:v>-2.9296799999999998</c:v>
              </c:pt>
              <c:pt idx="7">
                <c:v>-3.1811699999999998</c:v>
              </c:pt>
              <c:pt idx="8">
                <c:v>-3.5190899999999998</c:v>
              </c:pt>
              <c:pt idx="9">
                <c:v>-3.8293200000000001</c:v>
              </c:pt>
              <c:pt idx="10">
                <c:v>-4.2070600000000002</c:v>
              </c:pt>
              <c:pt idx="11">
                <c:v>-4.5403099999999998</c:v>
              </c:pt>
              <c:pt idx="12">
                <c:v>-4.8836399999999998</c:v>
              </c:pt>
              <c:pt idx="13">
                <c:v>-5.2246100000000002</c:v>
              </c:pt>
              <c:pt idx="14">
                <c:v>-5.5983200000000002</c:v>
              </c:pt>
              <c:pt idx="15">
                <c:v>-5.9316000000000004</c:v>
              </c:pt>
              <c:pt idx="16">
                <c:v>-6.2973800000000004</c:v>
              </c:pt>
              <c:pt idx="17">
                <c:v>-6.6429499999999999</c:v>
              </c:pt>
              <c:pt idx="18">
                <c:v>-7.0198099999999997</c:v>
              </c:pt>
              <c:pt idx="19">
                <c:v>-7.4457100000000001</c:v>
              </c:pt>
              <c:pt idx="20">
                <c:v>-7.9080599999999999</c:v>
              </c:pt>
              <c:pt idx="21">
                <c:v>-8.3765599999999996</c:v>
              </c:pt>
              <c:pt idx="22">
                <c:v>-8.7979099999999999</c:v>
              </c:pt>
              <c:pt idx="23">
                <c:v>-9.2676400000000001</c:v>
              </c:pt>
              <c:pt idx="24">
                <c:v>-9.7011599999999998</c:v>
              </c:pt>
              <c:pt idx="25">
                <c:v>-10.2117</c:v>
              </c:pt>
              <c:pt idx="26">
                <c:v>-10.7746</c:v>
              </c:pt>
              <c:pt idx="27">
                <c:v>-11.3589</c:v>
              </c:pt>
              <c:pt idx="28">
                <c:v>-12.018800000000001</c:v>
              </c:pt>
              <c:pt idx="29">
                <c:v>-12.777900000000001</c:v>
              </c:pt>
              <c:pt idx="30">
                <c:v>-13.579700000000001</c:v>
              </c:pt>
              <c:pt idx="31">
                <c:v>-14.4635</c:v>
              </c:pt>
              <c:pt idx="32">
                <c:v>-15.427899999999999</c:v>
              </c:pt>
              <c:pt idx="33">
                <c:v>-16.453499999999998</c:v>
              </c:pt>
              <c:pt idx="34">
                <c:v>-17.432700000000001</c:v>
              </c:pt>
              <c:pt idx="35">
                <c:v>-18.3491</c:v>
              </c:pt>
              <c:pt idx="36">
                <c:v>-19.175799999999999</c:v>
              </c:pt>
              <c:pt idx="37">
                <c:v>-19.699000000000002</c:v>
              </c:pt>
              <c:pt idx="38">
                <c:v>-20.0061</c:v>
              </c:pt>
              <c:pt idx="39">
                <c:v>-19.887</c:v>
              </c:pt>
              <c:pt idx="40">
                <c:v>-19.610600000000002</c:v>
              </c:pt>
              <c:pt idx="41">
                <c:v>-18.744599999999998</c:v>
              </c:pt>
              <c:pt idx="42">
                <c:v>-17.738900000000001</c:v>
              </c:pt>
              <c:pt idx="43">
                <c:v>-16.151299999999999</c:v>
              </c:pt>
              <c:pt idx="44">
                <c:v>-14.7308</c:v>
              </c:pt>
              <c:pt idx="45">
                <c:v>-12.401199999999999</c:v>
              </c:pt>
              <c:pt idx="46">
                <c:v>-9.4196899999999992</c:v>
              </c:pt>
              <c:pt idx="47">
                <c:v>-7.2149900000000002</c:v>
              </c:pt>
              <c:pt idx="48">
                <c:v>-4.5285299999999999</c:v>
              </c:pt>
              <c:pt idx="49">
                <c:v>-3.0610900000000001</c:v>
              </c:pt>
              <c:pt idx="50">
                <c:v>-3.54671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BE-BF4C-8DF2-19D9F82A5888}"/>
            </c:ext>
          </c:extLst>
        </c:ser>
        <c:ser>
          <c:idx val="9"/>
          <c:order val="9"/>
          <c:tx>
            <c:v>70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-1.4303600000000001</c:v>
              </c:pt>
              <c:pt idx="1">
                <c:v>-1.6643699999999999</c:v>
              </c:pt>
              <c:pt idx="2">
                <c:v>-1.92096</c:v>
              </c:pt>
              <c:pt idx="3">
                <c:v>-2.19841</c:v>
              </c:pt>
              <c:pt idx="4">
                <c:v>-2.4764699999999999</c:v>
              </c:pt>
              <c:pt idx="5">
                <c:v>-2.76851</c:v>
              </c:pt>
              <c:pt idx="6">
                <c:v>-3.0808900000000001</c:v>
              </c:pt>
              <c:pt idx="7">
                <c:v>-3.3024100000000001</c:v>
              </c:pt>
              <c:pt idx="8">
                <c:v>-3.6122399999999999</c:v>
              </c:pt>
              <c:pt idx="9">
                <c:v>-3.9471500000000002</c:v>
              </c:pt>
              <c:pt idx="10">
                <c:v>-4.2807899999999997</c:v>
              </c:pt>
              <c:pt idx="11">
                <c:v>-4.6414099999999996</c:v>
              </c:pt>
              <c:pt idx="12">
                <c:v>-4.9975399999999999</c:v>
              </c:pt>
              <c:pt idx="13">
                <c:v>-5.3509000000000002</c:v>
              </c:pt>
              <c:pt idx="14">
                <c:v>-5.7034900000000004</c:v>
              </c:pt>
              <c:pt idx="15">
                <c:v>-6.06135</c:v>
              </c:pt>
              <c:pt idx="16">
                <c:v>-6.4058400000000004</c:v>
              </c:pt>
              <c:pt idx="17">
                <c:v>-6.7811700000000004</c:v>
              </c:pt>
              <c:pt idx="18">
                <c:v>-7.1314099999999998</c:v>
              </c:pt>
              <c:pt idx="19">
                <c:v>-7.52285</c:v>
              </c:pt>
              <c:pt idx="20">
                <c:v>-7.9528999999999996</c:v>
              </c:pt>
              <c:pt idx="21">
                <c:v>-8.4314999999999998</c:v>
              </c:pt>
              <c:pt idx="22">
                <c:v>-8.8242999999999991</c:v>
              </c:pt>
              <c:pt idx="23">
                <c:v>-9.3048099999999998</c:v>
              </c:pt>
              <c:pt idx="24">
                <c:v>-9.7014200000000006</c:v>
              </c:pt>
              <c:pt idx="25">
                <c:v>-10.225</c:v>
              </c:pt>
              <c:pt idx="26">
                <c:v>-10.7258</c:v>
              </c:pt>
              <c:pt idx="27">
                <c:v>-11.2684</c:v>
              </c:pt>
              <c:pt idx="28">
                <c:v>-11.847300000000001</c:v>
              </c:pt>
              <c:pt idx="29">
                <c:v>-12.5486</c:v>
              </c:pt>
              <c:pt idx="30">
                <c:v>-13.325799999999999</c:v>
              </c:pt>
              <c:pt idx="31">
                <c:v>-14.157299999999999</c:v>
              </c:pt>
              <c:pt idx="32">
                <c:v>-15.169499999999999</c:v>
              </c:pt>
              <c:pt idx="33">
                <c:v>-16.117899999999999</c:v>
              </c:pt>
              <c:pt idx="34">
                <c:v>-17.0397</c:v>
              </c:pt>
              <c:pt idx="35">
                <c:v>-17.9131</c:v>
              </c:pt>
              <c:pt idx="36">
                <c:v>-18.641500000000001</c:v>
              </c:pt>
              <c:pt idx="37">
                <c:v>-19.0136</c:v>
              </c:pt>
              <c:pt idx="38">
                <c:v>-19.341100000000001</c:v>
              </c:pt>
              <c:pt idx="39">
                <c:v>-19.334599999999998</c:v>
              </c:pt>
              <c:pt idx="40">
                <c:v>-19.027100000000001</c:v>
              </c:pt>
              <c:pt idx="41">
                <c:v>-18.267800000000001</c:v>
              </c:pt>
              <c:pt idx="42">
                <c:v>-17.164100000000001</c:v>
              </c:pt>
              <c:pt idx="43">
                <c:v>-15.362299999999999</c:v>
              </c:pt>
              <c:pt idx="44">
                <c:v>-13.7544</c:v>
              </c:pt>
              <c:pt idx="45">
                <c:v>-11.628399999999999</c:v>
              </c:pt>
              <c:pt idx="46">
                <c:v>-9.1340199999999996</c:v>
              </c:pt>
              <c:pt idx="47">
                <c:v>-6.7207999999999997</c:v>
              </c:pt>
              <c:pt idx="48">
                <c:v>-4.7322300000000004</c:v>
              </c:pt>
              <c:pt idx="49">
                <c:v>-3.36931</c:v>
              </c:pt>
              <c:pt idx="50">
                <c:v>-3.1123500000000002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DBE-BF4C-8DF2-19D9F82A5888}"/>
            </c:ext>
          </c:extLst>
        </c:ser>
        <c:ser>
          <c:idx val="10"/>
          <c:order val="10"/>
          <c:tx>
            <c:v>75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-1.4609300000000001</c:v>
              </c:pt>
              <c:pt idx="1">
                <c:v>-1.6817500000000001</c:v>
              </c:pt>
              <c:pt idx="2">
                <c:v>-1.92031</c:v>
              </c:pt>
              <c:pt idx="3">
                <c:v>-2.1959599999999999</c:v>
              </c:pt>
              <c:pt idx="4">
                <c:v>-2.4773100000000001</c:v>
              </c:pt>
              <c:pt idx="5">
                <c:v>-2.81534</c:v>
              </c:pt>
              <c:pt idx="6">
                <c:v>-3.11565</c:v>
              </c:pt>
              <c:pt idx="7">
                <c:v>-3.3443299999999998</c:v>
              </c:pt>
              <c:pt idx="8">
                <c:v>-3.69217</c:v>
              </c:pt>
              <c:pt idx="9">
                <c:v>-4.0696199999999996</c:v>
              </c:pt>
              <c:pt idx="10">
                <c:v>-4.38835</c:v>
              </c:pt>
              <c:pt idx="11">
                <c:v>-4.7585300000000004</c:v>
              </c:pt>
              <c:pt idx="12">
                <c:v>-5.11029</c:v>
              </c:pt>
              <c:pt idx="13">
                <c:v>-5.4643800000000002</c:v>
              </c:pt>
              <c:pt idx="14">
                <c:v>-5.8072999999999997</c:v>
              </c:pt>
              <c:pt idx="15">
                <c:v>-6.1307400000000003</c:v>
              </c:pt>
              <c:pt idx="16">
                <c:v>-6.4880500000000003</c:v>
              </c:pt>
              <c:pt idx="17">
                <c:v>-6.81846</c:v>
              </c:pt>
              <c:pt idx="18">
                <c:v>-7.1914999999999996</c:v>
              </c:pt>
              <c:pt idx="19">
                <c:v>-7.5588800000000003</c:v>
              </c:pt>
              <c:pt idx="20">
                <c:v>-7.9780499999999996</c:v>
              </c:pt>
              <c:pt idx="21">
                <c:v>-8.3512900000000005</c:v>
              </c:pt>
              <c:pt idx="22">
                <c:v>-8.7485099999999996</c:v>
              </c:pt>
              <c:pt idx="23">
                <c:v>-9.1435899999999997</c:v>
              </c:pt>
              <c:pt idx="24">
                <c:v>-9.5714500000000005</c:v>
              </c:pt>
              <c:pt idx="25">
                <c:v>-10.061400000000001</c:v>
              </c:pt>
              <c:pt idx="26">
                <c:v>-10.572699999999999</c:v>
              </c:pt>
              <c:pt idx="27">
                <c:v>-11.1153</c:v>
              </c:pt>
              <c:pt idx="28">
                <c:v>-11.7501</c:v>
              </c:pt>
              <c:pt idx="29">
                <c:v>-12.415699999999999</c:v>
              </c:pt>
              <c:pt idx="30">
                <c:v>-13.117000000000001</c:v>
              </c:pt>
              <c:pt idx="31">
                <c:v>-13.8613</c:v>
              </c:pt>
              <c:pt idx="32">
                <c:v>-14.7323</c:v>
              </c:pt>
              <c:pt idx="33">
                <c:v>-15.656700000000001</c:v>
              </c:pt>
              <c:pt idx="34">
                <c:v>-16.457799999999999</c:v>
              </c:pt>
              <c:pt idx="35">
                <c:v>-17.311199999999999</c:v>
              </c:pt>
              <c:pt idx="36">
                <c:v>-17.9937</c:v>
              </c:pt>
              <c:pt idx="37">
                <c:v>-18.484999999999999</c:v>
              </c:pt>
              <c:pt idx="38">
                <c:v>-18.7166</c:v>
              </c:pt>
              <c:pt idx="39">
                <c:v>-18.6663</c:v>
              </c:pt>
              <c:pt idx="40">
                <c:v>-18.367799999999999</c:v>
              </c:pt>
              <c:pt idx="41">
                <c:v>-17.771999999999998</c:v>
              </c:pt>
              <c:pt idx="42">
                <c:v>-16.741199999999999</c:v>
              </c:pt>
              <c:pt idx="43">
                <c:v>-15.4017</c:v>
              </c:pt>
              <c:pt idx="44">
                <c:v>-13.552199999999999</c:v>
              </c:pt>
              <c:pt idx="45">
                <c:v>-11.325100000000001</c:v>
              </c:pt>
              <c:pt idx="46">
                <c:v>-9.11524</c:v>
              </c:pt>
              <c:pt idx="47">
                <c:v>-6.3971400000000003</c:v>
              </c:pt>
              <c:pt idx="48">
                <c:v>-5.1052799999999996</c:v>
              </c:pt>
              <c:pt idx="49">
                <c:v>-3.8416000000000001</c:v>
              </c:pt>
              <c:pt idx="50">
                <c:v>-3.9986899999999999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DBE-BF4C-8DF2-19D9F82A5888}"/>
            </c:ext>
          </c:extLst>
        </c:ser>
        <c:ser>
          <c:idx val="11"/>
          <c:order val="11"/>
          <c:tx>
            <c:v>80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-1.4609300000000001</c:v>
              </c:pt>
              <c:pt idx="1">
                <c:v>-1.6817500000000001</c:v>
              </c:pt>
              <c:pt idx="2">
                <c:v>-1.92031</c:v>
              </c:pt>
              <c:pt idx="3">
                <c:v>-2.1959599999999999</c:v>
              </c:pt>
              <c:pt idx="4">
                <c:v>-2.4773100000000001</c:v>
              </c:pt>
              <c:pt idx="5">
                <c:v>-2.81534</c:v>
              </c:pt>
              <c:pt idx="6">
                <c:v>-3.11565</c:v>
              </c:pt>
              <c:pt idx="7">
                <c:v>-3.3443299999999998</c:v>
              </c:pt>
              <c:pt idx="8">
                <c:v>-3.69217</c:v>
              </c:pt>
              <c:pt idx="9">
                <c:v>-4.0696199999999996</c:v>
              </c:pt>
              <c:pt idx="10">
                <c:v>-4.38835</c:v>
              </c:pt>
              <c:pt idx="11">
                <c:v>-4.7585300000000004</c:v>
              </c:pt>
              <c:pt idx="12">
                <c:v>-5.11029</c:v>
              </c:pt>
              <c:pt idx="13">
                <c:v>-5.4643800000000002</c:v>
              </c:pt>
              <c:pt idx="14">
                <c:v>-5.8072999999999997</c:v>
              </c:pt>
              <c:pt idx="15">
                <c:v>-6.1307400000000003</c:v>
              </c:pt>
              <c:pt idx="16">
                <c:v>-6.4880500000000003</c:v>
              </c:pt>
              <c:pt idx="17">
                <c:v>-6.81846</c:v>
              </c:pt>
              <c:pt idx="18">
                <c:v>-7.1914999999999996</c:v>
              </c:pt>
              <c:pt idx="19">
                <c:v>-7.5588800000000003</c:v>
              </c:pt>
              <c:pt idx="20">
                <c:v>-7.9780499999999996</c:v>
              </c:pt>
              <c:pt idx="21">
                <c:v>-8.3512900000000005</c:v>
              </c:pt>
              <c:pt idx="22">
                <c:v>-8.7485099999999996</c:v>
              </c:pt>
              <c:pt idx="23">
                <c:v>-9.1435899999999997</c:v>
              </c:pt>
              <c:pt idx="24">
                <c:v>-9.5714500000000005</c:v>
              </c:pt>
              <c:pt idx="25">
                <c:v>-10.061400000000001</c:v>
              </c:pt>
              <c:pt idx="26">
                <c:v>-10.572699999999999</c:v>
              </c:pt>
              <c:pt idx="27">
                <c:v>-11.1153</c:v>
              </c:pt>
              <c:pt idx="28">
                <c:v>-11.7501</c:v>
              </c:pt>
              <c:pt idx="29">
                <c:v>-12.415699999999999</c:v>
              </c:pt>
              <c:pt idx="30">
                <c:v>-13.117000000000001</c:v>
              </c:pt>
              <c:pt idx="31">
                <c:v>-13.8613</c:v>
              </c:pt>
              <c:pt idx="32">
                <c:v>-14.7323</c:v>
              </c:pt>
              <c:pt idx="33">
                <c:v>-15.656700000000001</c:v>
              </c:pt>
              <c:pt idx="34">
                <c:v>-16.457799999999999</c:v>
              </c:pt>
              <c:pt idx="35">
                <c:v>-17.311199999999999</c:v>
              </c:pt>
              <c:pt idx="36">
                <c:v>-17.9937</c:v>
              </c:pt>
              <c:pt idx="37">
                <c:v>-18.484999999999999</c:v>
              </c:pt>
              <c:pt idx="38">
                <c:v>-18.7166</c:v>
              </c:pt>
              <c:pt idx="39">
                <c:v>-18.6663</c:v>
              </c:pt>
              <c:pt idx="40">
                <c:v>-18.367799999999999</c:v>
              </c:pt>
              <c:pt idx="41">
                <c:v>-17.771999999999998</c:v>
              </c:pt>
              <c:pt idx="42">
                <c:v>-16.741199999999999</c:v>
              </c:pt>
              <c:pt idx="43">
                <c:v>-15.4017</c:v>
              </c:pt>
              <c:pt idx="44">
                <c:v>-13.552199999999999</c:v>
              </c:pt>
              <c:pt idx="45">
                <c:v>-11.325100000000001</c:v>
              </c:pt>
              <c:pt idx="46">
                <c:v>-9.11524</c:v>
              </c:pt>
              <c:pt idx="47">
                <c:v>-6.3971400000000003</c:v>
              </c:pt>
              <c:pt idx="48">
                <c:v>-5.1052799999999996</c:v>
              </c:pt>
              <c:pt idx="49">
                <c:v>-3.8416000000000001</c:v>
              </c:pt>
              <c:pt idx="50">
                <c:v>-3.9986899999999999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DBE-BF4C-8DF2-19D9F82A5888}"/>
            </c:ext>
          </c:extLst>
        </c:ser>
        <c:ser>
          <c:idx val="12"/>
          <c:order val="12"/>
          <c:tx>
            <c:v>85</c:v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-1.4582299999999999</c:v>
              </c:pt>
              <c:pt idx="1">
                <c:v>-1.7058800000000001</c:v>
              </c:pt>
              <c:pt idx="2">
                <c:v>-1.9592700000000001</c:v>
              </c:pt>
              <c:pt idx="3">
                <c:v>-2.2254700000000001</c:v>
              </c:pt>
              <c:pt idx="4">
                <c:v>-2.4861</c:v>
              </c:pt>
              <c:pt idx="5">
                <c:v>-2.7795399999999999</c:v>
              </c:pt>
              <c:pt idx="6">
                <c:v>-3.1111200000000001</c:v>
              </c:pt>
              <c:pt idx="7">
                <c:v>-3.35311</c:v>
              </c:pt>
              <c:pt idx="8">
                <c:v>-3.6528700000000001</c:v>
              </c:pt>
              <c:pt idx="9">
                <c:v>-4.0135399999999999</c:v>
              </c:pt>
              <c:pt idx="10">
                <c:v>-4.37242</c:v>
              </c:pt>
              <c:pt idx="11">
                <c:v>-4.7378799999999996</c:v>
              </c:pt>
              <c:pt idx="12">
                <c:v>-5.0669700000000004</c:v>
              </c:pt>
              <c:pt idx="13">
                <c:v>-5.4092500000000001</c:v>
              </c:pt>
              <c:pt idx="14">
                <c:v>-5.7591400000000004</c:v>
              </c:pt>
              <c:pt idx="15">
                <c:v>-6.0879899999999996</c:v>
              </c:pt>
              <c:pt idx="16">
                <c:v>-6.4353400000000001</c:v>
              </c:pt>
              <c:pt idx="17">
                <c:v>-6.7877200000000002</c:v>
              </c:pt>
              <c:pt idx="18">
                <c:v>-7.0972299999999997</c:v>
              </c:pt>
              <c:pt idx="19">
                <c:v>-7.4207000000000001</c:v>
              </c:pt>
              <c:pt idx="20">
                <c:v>-7.8015999999999996</c:v>
              </c:pt>
              <c:pt idx="21">
                <c:v>-8.2245799999999996</c:v>
              </c:pt>
              <c:pt idx="22">
                <c:v>-8.5647900000000003</c:v>
              </c:pt>
              <c:pt idx="23">
                <c:v>-8.9581800000000005</c:v>
              </c:pt>
              <c:pt idx="24">
                <c:v>-9.3614700000000006</c:v>
              </c:pt>
              <c:pt idx="25">
                <c:v>-9.7516800000000003</c:v>
              </c:pt>
              <c:pt idx="26">
                <c:v>-10.1526</c:v>
              </c:pt>
              <c:pt idx="27">
                <c:v>-10.606299999999999</c:v>
              </c:pt>
              <c:pt idx="28">
                <c:v>-11.1206</c:v>
              </c:pt>
              <c:pt idx="29">
                <c:v>-11.756</c:v>
              </c:pt>
              <c:pt idx="30">
                <c:v>-12.390499999999999</c:v>
              </c:pt>
              <c:pt idx="31">
                <c:v>-13.1357</c:v>
              </c:pt>
              <c:pt idx="32">
                <c:v>-13.9344</c:v>
              </c:pt>
              <c:pt idx="33">
                <c:v>-14.7828</c:v>
              </c:pt>
              <c:pt idx="34">
                <c:v>-15.540699999999999</c:v>
              </c:pt>
              <c:pt idx="35">
                <c:v>-16.245200000000001</c:v>
              </c:pt>
              <c:pt idx="36">
                <c:v>-16.810300000000002</c:v>
              </c:pt>
              <c:pt idx="37">
                <c:v>-17.222100000000001</c:v>
              </c:pt>
              <c:pt idx="38">
                <c:v>-17.327200000000001</c:v>
              </c:pt>
              <c:pt idx="39">
                <c:v>-17.289200000000001</c:v>
              </c:pt>
              <c:pt idx="40">
                <c:v>-16.839300000000001</c:v>
              </c:pt>
              <c:pt idx="41">
                <c:v>-15.924799999999999</c:v>
              </c:pt>
              <c:pt idx="42">
                <c:v>-14.6982</c:v>
              </c:pt>
              <c:pt idx="43">
                <c:v>-13.0116</c:v>
              </c:pt>
              <c:pt idx="44">
                <c:v>-11.202199999999999</c:v>
              </c:pt>
              <c:pt idx="45">
                <c:v>-9.1222899999999996</c:v>
              </c:pt>
              <c:pt idx="46">
                <c:v>-6.9545899999999996</c:v>
              </c:pt>
              <c:pt idx="47">
                <c:v>-4.335</c:v>
              </c:pt>
              <c:pt idx="48">
                <c:v>-2.3698100000000002</c:v>
              </c:pt>
              <c:pt idx="49">
                <c:v>-1.7061999999999999</c:v>
              </c:pt>
              <c:pt idx="50">
                <c:v>-2.1499000000000001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ADBE-BF4C-8DF2-19D9F82A5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5547023"/>
        <c:axId val="728334063"/>
      </c:lineChart>
      <c:catAx>
        <c:axId val="66554702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8334063"/>
        <c:crosses val="autoZero"/>
        <c:auto val="1"/>
        <c:lblAlgn val="ctr"/>
        <c:lblOffset val="100"/>
        <c:noMultiLvlLbl val="0"/>
      </c:catAx>
      <c:valAx>
        <c:axId val="728334063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54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25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-23448.333333333332</c:v>
              </c:pt>
              <c:pt idx="1">
                <c:v>-27896.499999999996</c:v>
              </c:pt>
              <c:pt idx="2">
                <c:v>-34064.666666666672</c:v>
              </c:pt>
              <c:pt idx="3">
                <c:v>-39969.333333333328</c:v>
              </c:pt>
              <c:pt idx="4">
                <c:v>-46102.666666666672</c:v>
              </c:pt>
              <c:pt idx="5">
                <c:v>-53883</c:v>
              </c:pt>
              <c:pt idx="6">
                <c:v>-59442</c:v>
              </c:pt>
              <c:pt idx="7">
                <c:v>-64532.666666666664</c:v>
              </c:pt>
              <c:pt idx="8">
                <c:v>-70814</c:v>
              </c:pt>
              <c:pt idx="9">
                <c:v>-78246.666666666657</c:v>
              </c:pt>
              <c:pt idx="10">
                <c:v>-86039</c:v>
              </c:pt>
              <c:pt idx="11">
                <c:v>-94827.333333333328</c:v>
              </c:pt>
              <c:pt idx="12">
                <c:v>-103559.99999999999</c:v>
              </c:pt>
              <c:pt idx="13">
                <c:v>-114109.33333333333</c:v>
              </c:pt>
              <c:pt idx="14">
                <c:v>-125230.33333333333</c:v>
              </c:pt>
              <c:pt idx="15">
                <c:v>-136503.33333333334</c:v>
              </c:pt>
              <c:pt idx="16">
                <c:v>-149123</c:v>
              </c:pt>
              <c:pt idx="17">
                <c:v>-162182.66666666666</c:v>
              </c:pt>
              <c:pt idx="18">
                <c:v>-176085.33333333334</c:v>
              </c:pt>
              <c:pt idx="19">
                <c:v>-190118</c:v>
              </c:pt>
              <c:pt idx="20">
                <c:v>-208763.66666666666</c:v>
              </c:pt>
              <c:pt idx="21">
                <c:v>-228618.33333333334</c:v>
              </c:pt>
              <c:pt idx="22">
                <c:v>-246606</c:v>
              </c:pt>
              <c:pt idx="23">
                <c:v>-266718.33333333331</c:v>
              </c:pt>
              <c:pt idx="24">
                <c:v>-289743</c:v>
              </c:pt>
              <c:pt idx="25">
                <c:v>-312598.66666666663</c:v>
              </c:pt>
              <c:pt idx="26">
                <c:v>-337103.33333333331</c:v>
              </c:pt>
              <c:pt idx="27">
                <c:v>-365580</c:v>
              </c:pt>
              <c:pt idx="28">
                <c:v>-396700</c:v>
              </c:pt>
              <c:pt idx="29">
                <c:v>-431046.66666666663</c:v>
              </c:pt>
              <c:pt idx="30">
                <c:v>-468730</c:v>
              </c:pt>
              <c:pt idx="31">
                <c:v>-508330</c:v>
              </c:pt>
              <c:pt idx="32">
                <c:v>-553226.66666666674</c:v>
              </c:pt>
              <c:pt idx="33">
                <c:v>-597213.33333333326</c:v>
              </c:pt>
              <c:pt idx="34">
                <c:v>-640569.99999999988</c:v>
              </c:pt>
              <c:pt idx="35">
                <c:v>-686190</c:v>
              </c:pt>
              <c:pt idx="36">
                <c:v>-730680</c:v>
              </c:pt>
              <c:pt idx="37">
                <c:v>-765000</c:v>
              </c:pt>
              <c:pt idx="38">
                <c:v>-792873.33333333337</c:v>
              </c:pt>
              <c:pt idx="39">
                <c:v>-810493.33333333337</c:v>
              </c:pt>
              <c:pt idx="40">
                <c:v>-816716.66666666663</c:v>
              </c:pt>
              <c:pt idx="41">
                <c:v>-803340</c:v>
              </c:pt>
              <c:pt idx="42">
                <c:v>-783076.66666666663</c:v>
              </c:pt>
              <c:pt idx="43">
                <c:v>-734970</c:v>
              </c:pt>
              <c:pt idx="44">
                <c:v>-680136.66666666663</c:v>
              </c:pt>
              <c:pt idx="45">
                <c:v>-609973.33333333326</c:v>
              </c:pt>
              <c:pt idx="46">
                <c:v>-525660</c:v>
              </c:pt>
              <c:pt idx="47">
                <c:v>-426390</c:v>
              </c:pt>
              <c:pt idx="48">
                <c:v>-338920</c:v>
              </c:pt>
              <c:pt idx="49">
                <c:v>-243649</c:v>
              </c:pt>
              <c:pt idx="50">
                <c:v>-173738.66666666666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58-9145-A91E-28FA87C72A81}"/>
            </c:ext>
          </c:extLst>
        </c:ser>
        <c:ser>
          <c:idx val="1"/>
          <c:order val="1"/>
          <c:tx>
            <c:v>30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-27738.066666666669</c:v>
              </c:pt>
              <c:pt idx="1">
                <c:v>-33678</c:v>
              </c:pt>
              <c:pt idx="2">
                <c:v>-39170.666666666664</c:v>
              </c:pt>
              <c:pt idx="3">
                <c:v>-44843.333333333328</c:v>
              </c:pt>
              <c:pt idx="4">
                <c:v>-50495.333333333336</c:v>
              </c:pt>
              <c:pt idx="5">
                <c:v>-56815</c:v>
              </c:pt>
              <c:pt idx="6">
                <c:v>-63691</c:v>
              </c:pt>
              <c:pt idx="7">
                <c:v>-69193</c:v>
              </c:pt>
              <c:pt idx="8">
                <c:v>-76084.333333333328</c:v>
              </c:pt>
              <c:pt idx="9">
                <c:v>-83968.333333333328</c:v>
              </c:pt>
              <c:pt idx="10">
                <c:v>-93203</c:v>
              </c:pt>
              <c:pt idx="11">
                <c:v>-102746.33333333334</c:v>
              </c:pt>
              <c:pt idx="12">
                <c:v>-113138.66666666666</c:v>
              </c:pt>
              <c:pt idx="13">
                <c:v>-123712.66666666667</c:v>
              </c:pt>
              <c:pt idx="14">
                <c:v>-135333.66666666666</c:v>
              </c:pt>
              <c:pt idx="15">
                <c:v>-146093</c:v>
              </c:pt>
              <c:pt idx="16">
                <c:v>-158778</c:v>
              </c:pt>
              <c:pt idx="17">
                <c:v>-170562.33333333331</c:v>
              </c:pt>
              <c:pt idx="18">
                <c:v>-182571.99999999997</c:v>
              </c:pt>
              <c:pt idx="19">
                <c:v>-197946.66666666666</c:v>
              </c:pt>
              <c:pt idx="20">
                <c:v>-214497</c:v>
              </c:pt>
              <c:pt idx="21">
                <c:v>-233525</c:v>
              </c:pt>
              <c:pt idx="22">
                <c:v>-253689.66666666666</c:v>
              </c:pt>
              <c:pt idx="23">
                <c:v>-275676.33333333331</c:v>
              </c:pt>
              <c:pt idx="24">
                <c:v>-296523.66666666663</c:v>
              </c:pt>
              <c:pt idx="25">
                <c:v>-319755.66666666669</c:v>
              </c:pt>
              <c:pt idx="26">
                <c:v>-342636.66666666663</c:v>
              </c:pt>
              <c:pt idx="27">
                <c:v>-368670</c:v>
              </c:pt>
              <c:pt idx="28">
                <c:v>-395856.66666666669</c:v>
              </c:pt>
              <c:pt idx="29">
                <c:v>-429526.66666666663</c:v>
              </c:pt>
              <c:pt idx="30">
                <c:v>-464203.33333333331</c:v>
              </c:pt>
              <c:pt idx="31">
                <c:v>-503050</c:v>
              </c:pt>
              <c:pt idx="32">
                <c:v>-545856.66666666663</c:v>
              </c:pt>
              <c:pt idx="33">
                <c:v>-593056.66666666663</c:v>
              </c:pt>
              <c:pt idx="34">
                <c:v>-634929.99999999988</c:v>
              </c:pt>
              <c:pt idx="35">
                <c:v>-677710</c:v>
              </c:pt>
              <c:pt idx="36">
                <c:v>-718043.33333333326</c:v>
              </c:pt>
              <c:pt idx="37">
                <c:v>-751143.33333333337</c:v>
              </c:pt>
              <c:pt idx="38">
                <c:v>-773613.33333333337</c:v>
              </c:pt>
              <c:pt idx="39">
                <c:v>-789433.33333333326</c:v>
              </c:pt>
              <c:pt idx="40">
                <c:v>-799056.66666666663</c:v>
              </c:pt>
              <c:pt idx="41">
                <c:v>-789040</c:v>
              </c:pt>
              <c:pt idx="42">
                <c:v>-759060</c:v>
              </c:pt>
              <c:pt idx="43">
                <c:v>-713013.33333333326</c:v>
              </c:pt>
              <c:pt idx="44">
                <c:v>-656860</c:v>
              </c:pt>
              <c:pt idx="45">
                <c:v>-580250</c:v>
              </c:pt>
              <c:pt idx="46">
                <c:v>-500439.99999999994</c:v>
              </c:pt>
              <c:pt idx="47">
                <c:v>-411976.66666666663</c:v>
              </c:pt>
              <c:pt idx="48">
                <c:v>-319853</c:v>
              </c:pt>
              <c:pt idx="49">
                <c:v>-225011.33333333331</c:v>
              </c:pt>
              <c:pt idx="50">
                <c:v>-154373.66666666669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58-9145-A91E-28FA87C72A81}"/>
            </c:ext>
          </c:extLst>
        </c:ser>
        <c:ser>
          <c:idx val="2"/>
          <c:order val="2"/>
          <c:tx>
            <c:v>35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-29132.933333333331</c:v>
              </c:pt>
              <c:pt idx="1">
                <c:v>-36507.666666666664</c:v>
              </c:pt>
              <c:pt idx="2">
                <c:v>-42868.333333333328</c:v>
              </c:pt>
              <c:pt idx="3">
                <c:v>-48925</c:v>
              </c:pt>
              <c:pt idx="4">
                <c:v>-55524.333333333328</c:v>
              </c:pt>
              <c:pt idx="5">
                <c:v>-62826.333333333328</c:v>
              </c:pt>
              <c:pt idx="6">
                <c:v>-69774.333333333343</c:v>
              </c:pt>
              <c:pt idx="7">
                <c:v>-75240.666666666657</c:v>
              </c:pt>
              <c:pt idx="8">
                <c:v>-81887.666666666672</c:v>
              </c:pt>
              <c:pt idx="9">
                <c:v>-91366</c:v>
              </c:pt>
              <c:pt idx="10">
                <c:v>-100805.33333333334</c:v>
              </c:pt>
              <c:pt idx="11">
                <c:v>-111033.66666666667</c:v>
              </c:pt>
              <c:pt idx="12">
                <c:v>-120537.33333333333</c:v>
              </c:pt>
              <c:pt idx="13">
                <c:v>-131534</c:v>
              </c:pt>
              <c:pt idx="14">
                <c:v>-141525.33333333331</c:v>
              </c:pt>
              <c:pt idx="15">
                <c:v>-151702.33333333334</c:v>
              </c:pt>
              <c:pt idx="16">
                <c:v>-163224</c:v>
              </c:pt>
              <c:pt idx="17">
                <c:v>-176723</c:v>
              </c:pt>
              <c:pt idx="18">
                <c:v>-189824.33333333331</c:v>
              </c:pt>
              <c:pt idx="19">
                <c:v>-205537.33333333334</c:v>
              </c:pt>
              <c:pt idx="20">
                <c:v>-222846.66666666666</c:v>
              </c:pt>
              <c:pt idx="21">
                <c:v>-241914.66666666666</c:v>
              </c:pt>
              <c:pt idx="22">
                <c:v>-257309.33333333334</c:v>
              </c:pt>
              <c:pt idx="23">
                <c:v>-275860.66666666663</c:v>
              </c:pt>
              <c:pt idx="24">
                <c:v>-296109</c:v>
              </c:pt>
              <c:pt idx="25">
                <c:v>-317769.66666666663</c:v>
              </c:pt>
              <c:pt idx="26">
                <c:v>-340750</c:v>
              </c:pt>
              <c:pt idx="27">
                <c:v>-366713.33333333331</c:v>
              </c:pt>
              <c:pt idx="28">
                <c:v>-394736.66666666669</c:v>
              </c:pt>
              <c:pt idx="29">
                <c:v>-427380</c:v>
              </c:pt>
              <c:pt idx="30">
                <c:v>-460793.33333333331</c:v>
              </c:pt>
              <c:pt idx="31">
                <c:v>-497326.66666666669</c:v>
              </c:pt>
              <c:pt idx="32">
                <c:v>-538426.66666666663</c:v>
              </c:pt>
              <c:pt idx="33">
                <c:v>-580720</c:v>
              </c:pt>
              <c:pt idx="34">
                <c:v>-621653.33333333326</c:v>
              </c:pt>
              <c:pt idx="35">
                <c:v>-664673.33333333337</c:v>
              </c:pt>
              <c:pt idx="36">
                <c:v>-703476.66666666663</c:v>
              </c:pt>
              <c:pt idx="37">
                <c:v>-735550</c:v>
              </c:pt>
              <c:pt idx="38">
                <c:v>-757210</c:v>
              </c:pt>
              <c:pt idx="39">
                <c:v>-769540</c:v>
              </c:pt>
              <c:pt idx="40">
                <c:v>-769789.99999999988</c:v>
              </c:pt>
              <c:pt idx="41">
                <c:v>-757253.33333333337</c:v>
              </c:pt>
              <c:pt idx="42">
                <c:v>-731936.66666666674</c:v>
              </c:pt>
              <c:pt idx="43">
                <c:v>-683913.33333333326</c:v>
              </c:pt>
              <c:pt idx="44">
                <c:v>-627386.66666666663</c:v>
              </c:pt>
              <c:pt idx="45">
                <c:v>-557600</c:v>
              </c:pt>
              <c:pt idx="46">
                <c:v>-475610</c:v>
              </c:pt>
              <c:pt idx="47">
                <c:v>-391603.33333333337</c:v>
              </c:pt>
              <c:pt idx="48">
                <c:v>-307819.66666666669</c:v>
              </c:pt>
              <c:pt idx="49">
                <c:v>-220869</c:v>
              </c:pt>
              <c:pt idx="50">
                <c:v>-159999.66666666666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B58-9145-A91E-28FA87C72A81}"/>
            </c:ext>
          </c:extLst>
        </c:ser>
        <c:ser>
          <c:idx val="3"/>
          <c:order val="3"/>
          <c:tx>
            <c:v>40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-33378.333333333328</c:v>
              </c:pt>
              <c:pt idx="1">
                <c:v>-38788.333333333336</c:v>
              </c:pt>
              <c:pt idx="2">
                <c:v>-46183</c:v>
              </c:pt>
              <c:pt idx="3">
                <c:v>-52446.333333333336</c:v>
              </c:pt>
              <c:pt idx="4">
                <c:v>-58729.333333333328</c:v>
              </c:pt>
              <c:pt idx="5">
                <c:v>-66044.666666666672</c:v>
              </c:pt>
              <c:pt idx="6">
                <c:v>-73061.333333333328</c:v>
              </c:pt>
              <c:pt idx="7">
                <c:v>-78653.666666666657</c:v>
              </c:pt>
              <c:pt idx="8">
                <c:v>-86009.666666666672</c:v>
              </c:pt>
              <c:pt idx="9">
                <c:v>-95073.666666666657</c:v>
              </c:pt>
              <c:pt idx="10">
                <c:v>-105128</c:v>
              </c:pt>
              <c:pt idx="11">
                <c:v>-115132.33333333333</c:v>
              </c:pt>
              <c:pt idx="12">
                <c:v>-124668.33333333333</c:v>
              </c:pt>
              <c:pt idx="13">
                <c:v>-136354.33333333334</c:v>
              </c:pt>
              <c:pt idx="14">
                <c:v>-147173.66666666666</c:v>
              </c:pt>
              <c:pt idx="15">
                <c:v>-160116.66666666666</c:v>
              </c:pt>
              <c:pt idx="16">
                <c:v>-171910.66666666669</c:v>
              </c:pt>
              <c:pt idx="17">
                <c:v>-184793</c:v>
              </c:pt>
              <c:pt idx="18">
                <c:v>-198635</c:v>
              </c:pt>
              <c:pt idx="19">
                <c:v>-213968.33333333334</c:v>
              </c:pt>
              <c:pt idx="20">
                <c:v>-229042.66666666666</c:v>
              </c:pt>
              <c:pt idx="21">
                <c:v>-247925</c:v>
              </c:pt>
              <c:pt idx="22">
                <c:v>-264764</c:v>
              </c:pt>
              <c:pt idx="23">
                <c:v>-284074.33333333331</c:v>
              </c:pt>
              <c:pt idx="24">
                <c:v>-302366.99999999994</c:v>
              </c:pt>
              <c:pt idx="25">
                <c:v>-323412.66666666663</c:v>
              </c:pt>
              <c:pt idx="26">
                <c:v>-343510</c:v>
              </c:pt>
              <c:pt idx="27">
                <c:v>-370170</c:v>
              </c:pt>
              <c:pt idx="28">
                <c:v>-399570</c:v>
              </c:pt>
              <c:pt idx="29">
                <c:v>-430263.33333333331</c:v>
              </c:pt>
              <c:pt idx="30">
                <c:v>-463976.66666666663</c:v>
              </c:pt>
              <c:pt idx="31">
                <c:v>-501739.99999999994</c:v>
              </c:pt>
              <c:pt idx="32">
                <c:v>-538916.66666666663</c:v>
              </c:pt>
              <c:pt idx="33">
                <c:v>-579526.66666666663</c:v>
              </c:pt>
              <c:pt idx="34">
                <c:v>-617603.33333333326</c:v>
              </c:pt>
              <c:pt idx="35">
                <c:v>-656136.66666666663</c:v>
              </c:pt>
              <c:pt idx="36">
                <c:v>-688246.66666666663</c:v>
              </c:pt>
              <c:pt idx="37">
                <c:v>-717280</c:v>
              </c:pt>
              <c:pt idx="38">
                <c:v>-736706.66666666663</c:v>
              </c:pt>
              <c:pt idx="39">
                <c:v>-749426.66666666663</c:v>
              </c:pt>
              <c:pt idx="40">
                <c:v>-749906.66666666663</c:v>
              </c:pt>
              <c:pt idx="41">
                <c:v>-738756.66666666663</c:v>
              </c:pt>
              <c:pt idx="42">
                <c:v>-711010</c:v>
              </c:pt>
              <c:pt idx="43">
                <c:v>-662633.33333333337</c:v>
              </c:pt>
              <c:pt idx="44">
                <c:v>-602130</c:v>
              </c:pt>
              <c:pt idx="45">
                <c:v>-521930</c:v>
              </c:pt>
              <c:pt idx="46">
                <c:v>-443896.66666666669</c:v>
              </c:pt>
              <c:pt idx="47">
                <c:v>-362896.66666666669</c:v>
              </c:pt>
              <c:pt idx="48">
                <c:v>-290418.66666666663</c:v>
              </c:pt>
              <c:pt idx="49">
                <c:v>-216683.33333333331</c:v>
              </c:pt>
              <c:pt idx="50">
                <c:v>-184135.66666666666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B58-9145-A91E-28FA87C72A81}"/>
            </c:ext>
          </c:extLst>
        </c:ser>
        <c:ser>
          <c:idx val="4"/>
          <c:order val="4"/>
          <c:tx>
            <c:v>45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-32500.133333333331</c:v>
              </c:pt>
              <c:pt idx="1">
                <c:v>-38323</c:v>
              </c:pt>
              <c:pt idx="2">
                <c:v>-44742</c:v>
              </c:pt>
              <c:pt idx="3">
                <c:v>-53156.333333333328</c:v>
              </c:pt>
              <c:pt idx="4">
                <c:v>-60854.666666666664</c:v>
              </c:pt>
              <c:pt idx="5">
                <c:v>-69601.666666666657</c:v>
              </c:pt>
              <c:pt idx="6">
                <c:v>-77408</c:v>
              </c:pt>
              <c:pt idx="7">
                <c:v>-84079</c:v>
              </c:pt>
              <c:pt idx="8">
                <c:v>-93608</c:v>
              </c:pt>
              <c:pt idx="9">
                <c:v>-102656.33333333333</c:v>
              </c:pt>
              <c:pt idx="10">
                <c:v>-111959.33333333333</c:v>
              </c:pt>
              <c:pt idx="11">
                <c:v>-122900.66666666666</c:v>
              </c:pt>
              <c:pt idx="12">
                <c:v>-133874</c:v>
              </c:pt>
              <c:pt idx="13">
                <c:v>-143306</c:v>
              </c:pt>
              <c:pt idx="14">
                <c:v>-154017.33333333331</c:v>
              </c:pt>
              <c:pt idx="15">
                <c:v>-166850.33333333334</c:v>
              </c:pt>
              <c:pt idx="16">
                <c:v>-180477</c:v>
              </c:pt>
              <c:pt idx="17">
                <c:v>-193785.66666666669</c:v>
              </c:pt>
              <c:pt idx="18">
                <c:v>-208857.33333333331</c:v>
              </c:pt>
              <c:pt idx="19">
                <c:v>-224281</c:v>
              </c:pt>
              <c:pt idx="20">
                <c:v>-239137.33333333334</c:v>
              </c:pt>
              <c:pt idx="21">
                <c:v>-257321.66666666666</c:v>
              </c:pt>
              <c:pt idx="22">
                <c:v>-273633.33333333331</c:v>
              </c:pt>
              <c:pt idx="23">
                <c:v>-292068</c:v>
              </c:pt>
              <c:pt idx="24">
                <c:v>-309441.33333333331</c:v>
              </c:pt>
              <c:pt idx="25">
                <c:v>-328801.33333333331</c:v>
              </c:pt>
              <c:pt idx="26">
                <c:v>-351886.66666666663</c:v>
              </c:pt>
              <c:pt idx="27">
                <c:v>-375550</c:v>
              </c:pt>
              <c:pt idx="28">
                <c:v>-397616.66666666663</c:v>
              </c:pt>
              <c:pt idx="29">
                <c:v>-427716.66666666669</c:v>
              </c:pt>
              <c:pt idx="30">
                <c:v>-462833.33333333331</c:v>
              </c:pt>
              <c:pt idx="31">
                <c:v>-496156.66666666669</c:v>
              </c:pt>
              <c:pt idx="32">
                <c:v>-533733.33333333337</c:v>
              </c:pt>
              <c:pt idx="33">
                <c:v>-573923.33333333337</c:v>
              </c:pt>
              <c:pt idx="34">
                <c:v>-608750</c:v>
              </c:pt>
              <c:pt idx="35">
                <c:v>-645533.33333333326</c:v>
              </c:pt>
              <c:pt idx="36">
                <c:v>-678966.66666666663</c:v>
              </c:pt>
              <c:pt idx="37">
                <c:v>-705840</c:v>
              </c:pt>
              <c:pt idx="38">
                <c:v>-721466.66666666663</c:v>
              </c:pt>
              <c:pt idx="39">
                <c:v>-736413.33333333337</c:v>
              </c:pt>
              <c:pt idx="40">
                <c:v>-735930</c:v>
              </c:pt>
              <c:pt idx="41">
                <c:v>-719213.33333333326</c:v>
              </c:pt>
              <c:pt idx="42">
                <c:v>-690833.33333333337</c:v>
              </c:pt>
              <c:pt idx="43">
                <c:v>-641043.33333333337</c:v>
              </c:pt>
              <c:pt idx="44">
                <c:v>-585813.33333333337</c:v>
              </c:pt>
              <c:pt idx="45">
                <c:v>-513206.66666666669</c:v>
              </c:pt>
              <c:pt idx="46">
                <c:v>-428590</c:v>
              </c:pt>
              <c:pt idx="47">
                <c:v>-336630</c:v>
              </c:pt>
              <c:pt idx="48">
                <c:v>-261779.33333333331</c:v>
              </c:pt>
              <c:pt idx="49">
                <c:v>-209918.33333333334</c:v>
              </c:pt>
              <c:pt idx="50">
                <c:v>-182914.66666666669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B58-9145-A91E-28FA87C72A81}"/>
            </c:ext>
          </c:extLst>
        </c:ser>
        <c:ser>
          <c:idx val="5"/>
          <c:order val="5"/>
          <c:tx>
            <c:v>50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-35381.666666666664</c:v>
              </c:pt>
              <c:pt idx="1">
                <c:v>-41036.666666666672</c:v>
              </c:pt>
              <c:pt idx="2">
                <c:v>-47434.333333333336</c:v>
              </c:pt>
              <c:pt idx="3">
                <c:v>-55452.999999999993</c:v>
              </c:pt>
              <c:pt idx="4">
                <c:v>-63130.666666666664</c:v>
              </c:pt>
              <c:pt idx="5">
                <c:v>-71726</c:v>
              </c:pt>
              <c:pt idx="6">
                <c:v>-81858</c:v>
              </c:pt>
              <c:pt idx="7">
                <c:v>-88854.666666666657</c:v>
              </c:pt>
              <c:pt idx="8">
                <c:v>-98067.333333333328</c:v>
              </c:pt>
              <c:pt idx="9">
                <c:v>-108751</c:v>
              </c:pt>
              <c:pt idx="10">
                <c:v>-119903</c:v>
              </c:pt>
              <c:pt idx="11">
                <c:v>-130620.66666666667</c:v>
              </c:pt>
              <c:pt idx="12">
                <c:v>-140047.33333333331</c:v>
              </c:pt>
              <c:pt idx="13">
                <c:v>-152278.33333333331</c:v>
              </c:pt>
              <c:pt idx="14">
                <c:v>-163735.99999999997</c:v>
              </c:pt>
              <c:pt idx="15">
                <c:v>-175653.33333333331</c:v>
              </c:pt>
              <c:pt idx="16">
                <c:v>-187791.33333333334</c:v>
              </c:pt>
              <c:pt idx="17">
                <c:v>-200723.66666666666</c:v>
              </c:pt>
              <c:pt idx="18">
                <c:v>-215403.66666666666</c:v>
              </c:pt>
              <c:pt idx="19">
                <c:v>-229740</c:v>
              </c:pt>
              <c:pt idx="20">
                <c:v>-246176.66666666666</c:v>
              </c:pt>
              <c:pt idx="21">
                <c:v>-263832.66666666663</c:v>
              </c:pt>
              <c:pt idx="22">
                <c:v>-279367.66666666669</c:v>
              </c:pt>
              <c:pt idx="23">
                <c:v>-295186.33333333331</c:v>
              </c:pt>
              <c:pt idx="24">
                <c:v>-312121</c:v>
              </c:pt>
              <c:pt idx="25">
                <c:v>-330375</c:v>
              </c:pt>
              <c:pt idx="26">
                <c:v>-349746.66666666663</c:v>
              </c:pt>
              <c:pt idx="27">
                <c:v>-371653.33333333331</c:v>
              </c:pt>
              <c:pt idx="28">
                <c:v>-397650</c:v>
              </c:pt>
              <c:pt idx="29">
                <c:v>-425680</c:v>
              </c:pt>
              <c:pt idx="30">
                <c:v>-456800</c:v>
              </c:pt>
              <c:pt idx="31">
                <c:v>-490313.33333333331</c:v>
              </c:pt>
              <c:pt idx="32">
                <c:v>-528526.66666666663</c:v>
              </c:pt>
              <c:pt idx="33">
                <c:v>-568280</c:v>
              </c:pt>
              <c:pt idx="34">
                <c:v>-603729.99999999988</c:v>
              </c:pt>
              <c:pt idx="35">
                <c:v>-642850</c:v>
              </c:pt>
              <c:pt idx="36">
                <c:v>-676893.33333333326</c:v>
              </c:pt>
              <c:pt idx="37">
                <c:v>-700066.66666666663</c:v>
              </c:pt>
              <c:pt idx="38">
                <c:v>-713506.66666666663</c:v>
              </c:pt>
              <c:pt idx="39">
                <c:v>-717753.33333333326</c:v>
              </c:pt>
              <c:pt idx="40">
                <c:v>-710380</c:v>
              </c:pt>
              <c:pt idx="41">
                <c:v>-685473.33333333326</c:v>
              </c:pt>
              <c:pt idx="42">
                <c:v>-655160</c:v>
              </c:pt>
              <c:pt idx="43">
                <c:v>-600646.66666666663</c:v>
              </c:pt>
              <c:pt idx="44">
                <c:v>-540616.66666666663</c:v>
              </c:pt>
              <c:pt idx="45">
                <c:v>-472426.66666666669</c:v>
              </c:pt>
              <c:pt idx="46">
                <c:v>-391630</c:v>
              </c:pt>
              <c:pt idx="47">
                <c:v>-305834.33333333331</c:v>
              </c:pt>
              <c:pt idx="48">
                <c:v>-234734.66666666666</c:v>
              </c:pt>
              <c:pt idx="49">
                <c:v>-176604.33333333331</c:v>
              </c:pt>
              <c:pt idx="50">
                <c:v>-143544.66666666666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B58-9145-A91E-28FA87C72A81}"/>
            </c:ext>
          </c:extLst>
        </c:ser>
        <c:ser>
          <c:idx val="6"/>
          <c:order val="6"/>
          <c:tx>
            <c:v>55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-37280</c:v>
              </c:pt>
              <c:pt idx="1">
                <c:v>-44925.333333333336</c:v>
              </c:pt>
              <c:pt idx="2">
                <c:v>-51692.999999999993</c:v>
              </c:pt>
              <c:pt idx="3">
                <c:v>-59791</c:v>
              </c:pt>
              <c:pt idx="4">
                <c:v>-69422.666666666657</c:v>
              </c:pt>
              <c:pt idx="5">
                <c:v>-79387.666666666657</c:v>
              </c:pt>
              <c:pt idx="6">
                <c:v>-87936.666666666672</c:v>
              </c:pt>
              <c:pt idx="7">
                <c:v>-95342.333333333328</c:v>
              </c:pt>
              <c:pt idx="8">
                <c:v>-104321.66666666666</c:v>
              </c:pt>
              <c:pt idx="9">
                <c:v>-113978</c:v>
              </c:pt>
              <c:pt idx="10">
                <c:v>-123820.33333333333</c:v>
              </c:pt>
              <c:pt idx="11">
                <c:v>-135063.33333333331</c:v>
              </c:pt>
              <c:pt idx="12">
                <c:v>-145289</c:v>
              </c:pt>
              <c:pt idx="13">
                <c:v>-157187.66666666666</c:v>
              </c:pt>
              <c:pt idx="14">
                <c:v>-167988</c:v>
              </c:pt>
              <c:pt idx="15">
                <c:v>-180746.33333333334</c:v>
              </c:pt>
              <c:pt idx="16">
                <c:v>-193441.66666666666</c:v>
              </c:pt>
              <c:pt idx="17">
                <c:v>-206213.33333333331</c:v>
              </c:pt>
              <c:pt idx="18">
                <c:v>-220792.33333333334</c:v>
              </c:pt>
              <c:pt idx="19">
                <c:v>-234615.66666666666</c:v>
              </c:pt>
              <c:pt idx="20">
                <c:v>-248418.33333333331</c:v>
              </c:pt>
              <c:pt idx="21">
                <c:v>-265492.66666666669</c:v>
              </c:pt>
              <c:pt idx="22">
                <c:v>-281862.33333333337</c:v>
              </c:pt>
              <c:pt idx="23">
                <c:v>-300052.33333333331</c:v>
              </c:pt>
              <c:pt idx="24">
                <c:v>-319545</c:v>
              </c:pt>
              <c:pt idx="25">
                <c:v>-338103.33333333331</c:v>
              </c:pt>
              <c:pt idx="26">
                <c:v>-356653.33333333331</c:v>
              </c:pt>
              <c:pt idx="27">
                <c:v>-378626.66666666669</c:v>
              </c:pt>
              <c:pt idx="28">
                <c:v>-401766.66666666669</c:v>
              </c:pt>
              <c:pt idx="29">
                <c:v>-428363.33333333331</c:v>
              </c:pt>
              <c:pt idx="30">
                <c:v>-455419.99999999994</c:v>
              </c:pt>
              <c:pt idx="31">
                <c:v>-487689.99999999994</c:v>
              </c:pt>
              <c:pt idx="32">
                <c:v>-522466.66666666663</c:v>
              </c:pt>
              <c:pt idx="33">
                <c:v>-555993.33333333337</c:v>
              </c:pt>
              <c:pt idx="34">
                <c:v>-589243.33333333326</c:v>
              </c:pt>
              <c:pt idx="35">
                <c:v>-623603.33333333337</c:v>
              </c:pt>
              <c:pt idx="36">
                <c:v>-650953.33333333337</c:v>
              </c:pt>
              <c:pt idx="37">
                <c:v>-675316.66666666663</c:v>
              </c:pt>
              <c:pt idx="38">
                <c:v>-687323.33333333337</c:v>
              </c:pt>
              <c:pt idx="39">
                <c:v>-691836.66666666663</c:v>
              </c:pt>
              <c:pt idx="40">
                <c:v>-685430</c:v>
              </c:pt>
              <c:pt idx="41">
                <c:v>-664973.33333333337</c:v>
              </c:pt>
              <c:pt idx="42">
                <c:v>-627613.33333333326</c:v>
              </c:pt>
              <c:pt idx="43">
                <c:v>-583196.66666666663</c:v>
              </c:pt>
              <c:pt idx="44">
                <c:v>-525383.33333333337</c:v>
              </c:pt>
              <c:pt idx="45">
                <c:v>-459393.33333333331</c:v>
              </c:pt>
              <c:pt idx="46">
                <c:v>-381516.66666666663</c:v>
              </c:pt>
              <c:pt idx="47">
                <c:v>-299661.66666666669</c:v>
              </c:pt>
              <c:pt idx="48">
                <c:v>-254353.66666666666</c:v>
              </c:pt>
              <c:pt idx="49">
                <c:v>-204290</c:v>
              </c:pt>
              <c:pt idx="50">
                <c:v>-161862.33333333334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B58-9145-A91E-28FA87C72A81}"/>
            </c:ext>
          </c:extLst>
        </c:ser>
        <c:ser>
          <c:idx val="7"/>
          <c:order val="7"/>
          <c:tx>
            <c:v>60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-43228</c:v>
              </c:pt>
              <c:pt idx="1">
                <c:v>-51313.666666666664</c:v>
              </c:pt>
              <c:pt idx="2">
                <c:v>-58066</c:v>
              </c:pt>
              <c:pt idx="3">
                <c:v>-66259.333333333328</c:v>
              </c:pt>
              <c:pt idx="4">
                <c:v>-74653</c:v>
              </c:pt>
              <c:pt idx="5">
                <c:v>-83101.666666666672</c:v>
              </c:pt>
              <c:pt idx="6">
                <c:v>-94354.333333333343</c:v>
              </c:pt>
              <c:pt idx="7">
                <c:v>-102432</c:v>
              </c:pt>
              <c:pt idx="8">
                <c:v>-112883.33333333333</c:v>
              </c:pt>
              <c:pt idx="9">
                <c:v>-123021.99999999999</c:v>
              </c:pt>
              <c:pt idx="10">
                <c:v>-133252.66666666666</c:v>
              </c:pt>
              <c:pt idx="11">
                <c:v>-144791.66666666666</c:v>
              </c:pt>
              <c:pt idx="12">
                <c:v>-154367</c:v>
              </c:pt>
              <c:pt idx="13">
                <c:v>-164158.99999999997</c:v>
              </c:pt>
              <c:pt idx="14">
                <c:v>-177366.33333333334</c:v>
              </c:pt>
              <c:pt idx="15">
                <c:v>-190196.66666666666</c:v>
              </c:pt>
              <c:pt idx="16">
                <c:v>-202994.66666666666</c:v>
              </c:pt>
              <c:pt idx="17">
                <c:v>-215304.66666666666</c:v>
              </c:pt>
              <c:pt idx="18">
                <c:v>-229756.66666666666</c:v>
              </c:pt>
              <c:pt idx="19">
                <c:v>-241368.66666666666</c:v>
              </c:pt>
              <c:pt idx="20">
                <c:v>-254934.99999999997</c:v>
              </c:pt>
              <c:pt idx="21">
                <c:v>-269395.66666666669</c:v>
              </c:pt>
              <c:pt idx="22">
                <c:v>-285199.99999999994</c:v>
              </c:pt>
              <c:pt idx="23">
                <c:v>-301352.33333333337</c:v>
              </c:pt>
              <c:pt idx="24">
                <c:v>-318407.33333333331</c:v>
              </c:pt>
              <c:pt idx="25">
                <c:v>-336763.33333333331</c:v>
              </c:pt>
              <c:pt idx="26">
                <c:v>-355673.33333333331</c:v>
              </c:pt>
              <c:pt idx="27">
                <c:v>-375963.33333333331</c:v>
              </c:pt>
              <c:pt idx="28">
                <c:v>-398763.33333333331</c:v>
              </c:pt>
              <c:pt idx="29">
                <c:v>-425046.66666666669</c:v>
              </c:pt>
              <c:pt idx="30">
                <c:v>-452720</c:v>
              </c:pt>
              <c:pt idx="31">
                <c:v>-482700</c:v>
              </c:pt>
              <c:pt idx="32">
                <c:v>-517153.33333333331</c:v>
              </c:pt>
              <c:pt idx="33">
                <c:v>-550686.66666666674</c:v>
              </c:pt>
              <c:pt idx="34">
                <c:v>-584236.66666666663</c:v>
              </c:pt>
              <c:pt idx="35">
                <c:v>-617966.66666666674</c:v>
              </c:pt>
              <c:pt idx="36">
                <c:v>-644463.33333333326</c:v>
              </c:pt>
              <c:pt idx="37">
                <c:v>-664976.66666666663</c:v>
              </c:pt>
              <c:pt idx="38">
                <c:v>-677936.66666666663</c:v>
              </c:pt>
              <c:pt idx="39">
                <c:v>-680003.33333333326</c:v>
              </c:pt>
              <c:pt idx="40">
                <c:v>-673173.33333333326</c:v>
              </c:pt>
              <c:pt idx="41">
                <c:v>-650286.66666666674</c:v>
              </c:pt>
              <c:pt idx="42">
                <c:v>-616363.33333333337</c:v>
              </c:pt>
              <c:pt idx="43">
                <c:v>-553950</c:v>
              </c:pt>
              <c:pt idx="44">
                <c:v>-493379.99999999994</c:v>
              </c:pt>
              <c:pt idx="45">
                <c:v>-417576.66666666669</c:v>
              </c:pt>
              <c:pt idx="46">
                <c:v>-340083.33333333337</c:v>
              </c:pt>
              <c:pt idx="47">
                <c:v>-260355.33333333334</c:v>
              </c:pt>
              <c:pt idx="48">
                <c:v>-196524.99999999997</c:v>
              </c:pt>
              <c:pt idx="49">
                <c:v>-167919.66666666666</c:v>
              </c:pt>
              <c:pt idx="50">
                <c:v>-155807.33333333334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B58-9145-A91E-28FA87C72A81}"/>
            </c:ext>
          </c:extLst>
        </c:ser>
        <c:ser>
          <c:idx val="8"/>
          <c:order val="8"/>
          <c:tx>
            <c:v>65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-43403.333333333336</c:v>
              </c:pt>
              <c:pt idx="1">
                <c:v>-50601.333333333336</c:v>
              </c:pt>
              <c:pt idx="2">
                <c:v>-57419.666666666664</c:v>
              </c:pt>
              <c:pt idx="3">
                <c:v>-67387</c:v>
              </c:pt>
              <c:pt idx="4">
                <c:v>-76102</c:v>
              </c:pt>
              <c:pt idx="5">
                <c:v>-86292.666666666657</c:v>
              </c:pt>
              <c:pt idx="6">
                <c:v>-97655.999999999985</c:v>
              </c:pt>
              <c:pt idx="7">
                <c:v>-106038.99999999999</c:v>
              </c:pt>
              <c:pt idx="8">
                <c:v>-117302.99999999999</c:v>
              </c:pt>
              <c:pt idx="9">
                <c:v>-127644</c:v>
              </c:pt>
              <c:pt idx="10">
                <c:v>-140235.33333333334</c:v>
              </c:pt>
              <c:pt idx="11">
                <c:v>-151343.66666666666</c:v>
              </c:pt>
              <c:pt idx="12">
                <c:v>-162788</c:v>
              </c:pt>
              <c:pt idx="13">
                <c:v>-174153.66666666666</c:v>
              </c:pt>
              <c:pt idx="14">
                <c:v>-186610.66666666666</c:v>
              </c:pt>
              <c:pt idx="15">
                <c:v>-197720</c:v>
              </c:pt>
              <c:pt idx="16">
                <c:v>-209912.66666666669</c:v>
              </c:pt>
              <c:pt idx="17">
                <c:v>-221431.66666666666</c:v>
              </c:pt>
              <c:pt idx="18">
                <c:v>-233993.66666666666</c:v>
              </c:pt>
              <c:pt idx="19">
                <c:v>-248190.33333333334</c:v>
              </c:pt>
              <c:pt idx="20">
                <c:v>-263602</c:v>
              </c:pt>
              <c:pt idx="21">
                <c:v>-279218.66666666663</c:v>
              </c:pt>
              <c:pt idx="22">
                <c:v>-293263.66666666663</c:v>
              </c:pt>
              <c:pt idx="23">
                <c:v>-308921.33333333331</c:v>
              </c:pt>
              <c:pt idx="24">
                <c:v>-323372</c:v>
              </c:pt>
              <c:pt idx="25">
                <c:v>-340390</c:v>
              </c:pt>
              <c:pt idx="26">
                <c:v>-359153.33333333331</c:v>
              </c:pt>
              <c:pt idx="27">
                <c:v>-378630</c:v>
              </c:pt>
              <c:pt idx="28">
                <c:v>-400626.66666666669</c:v>
              </c:pt>
              <c:pt idx="29">
                <c:v>-425930</c:v>
              </c:pt>
              <c:pt idx="30">
                <c:v>-452656.66666666669</c:v>
              </c:pt>
              <c:pt idx="31">
                <c:v>-482116.66666666663</c:v>
              </c:pt>
              <c:pt idx="32">
                <c:v>-514263.33333333331</c:v>
              </c:pt>
              <c:pt idx="33">
                <c:v>-548449.99999999988</c:v>
              </c:pt>
              <c:pt idx="34">
                <c:v>-581090</c:v>
              </c:pt>
              <c:pt idx="35">
                <c:v>-611636.66666666663</c:v>
              </c:pt>
              <c:pt idx="36">
                <c:v>-639193.33333333326</c:v>
              </c:pt>
              <c:pt idx="37">
                <c:v>-656633.33333333337</c:v>
              </c:pt>
              <c:pt idx="38">
                <c:v>-666870</c:v>
              </c:pt>
              <c:pt idx="39">
                <c:v>-662900</c:v>
              </c:pt>
              <c:pt idx="40">
                <c:v>-653686.66666666674</c:v>
              </c:pt>
              <c:pt idx="41">
                <c:v>-624819.99999999988</c:v>
              </c:pt>
              <c:pt idx="42">
                <c:v>-591296.66666666663</c:v>
              </c:pt>
              <c:pt idx="43">
                <c:v>-538376.66666666663</c:v>
              </c:pt>
              <c:pt idx="44">
                <c:v>-491026.66666666669</c:v>
              </c:pt>
              <c:pt idx="45">
                <c:v>-413373.33333333331</c:v>
              </c:pt>
              <c:pt idx="46">
                <c:v>-313989.66666666663</c:v>
              </c:pt>
              <c:pt idx="47">
                <c:v>-240499.66666666666</c:v>
              </c:pt>
              <c:pt idx="48">
                <c:v>-150951</c:v>
              </c:pt>
              <c:pt idx="49">
                <c:v>-102036.33333333333</c:v>
              </c:pt>
              <c:pt idx="50">
                <c:v>-118223.66666666667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B58-9145-A91E-28FA87C72A81}"/>
            </c:ext>
          </c:extLst>
        </c:ser>
        <c:ser>
          <c:idx val="9"/>
          <c:order val="9"/>
          <c:tx>
            <c:v>70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-47678.666666666672</c:v>
              </c:pt>
              <c:pt idx="1">
                <c:v>-55478.999999999993</c:v>
              </c:pt>
              <c:pt idx="2">
                <c:v>-64032</c:v>
              </c:pt>
              <c:pt idx="3">
                <c:v>-73280.333333333328</c:v>
              </c:pt>
              <c:pt idx="4">
                <c:v>-82549</c:v>
              </c:pt>
              <c:pt idx="5">
                <c:v>-92283.666666666672</c:v>
              </c:pt>
              <c:pt idx="6">
                <c:v>-102696.33333333333</c:v>
              </c:pt>
              <c:pt idx="7">
                <c:v>-110080.33333333333</c:v>
              </c:pt>
              <c:pt idx="8">
                <c:v>-120408</c:v>
              </c:pt>
              <c:pt idx="9">
                <c:v>-131571.66666666666</c:v>
              </c:pt>
              <c:pt idx="10">
                <c:v>-142692.99999999997</c:v>
              </c:pt>
              <c:pt idx="11">
                <c:v>-154713.66666666666</c:v>
              </c:pt>
              <c:pt idx="12">
                <c:v>-166584.66666666666</c:v>
              </c:pt>
              <c:pt idx="13">
                <c:v>-178363.33333333334</c:v>
              </c:pt>
              <c:pt idx="14">
                <c:v>-190116.33333333334</c:v>
              </c:pt>
              <c:pt idx="15">
                <c:v>-202045</c:v>
              </c:pt>
              <c:pt idx="16">
                <c:v>-213528</c:v>
              </c:pt>
              <c:pt idx="17">
                <c:v>-226039</c:v>
              </c:pt>
              <c:pt idx="18">
                <c:v>-237713.66666666666</c:v>
              </c:pt>
              <c:pt idx="19">
                <c:v>-250761.66666666666</c:v>
              </c:pt>
              <c:pt idx="20">
                <c:v>-265096.66666666663</c:v>
              </c:pt>
              <c:pt idx="21">
                <c:v>-281050</c:v>
              </c:pt>
              <c:pt idx="22">
                <c:v>-294143.33333333331</c:v>
              </c:pt>
              <c:pt idx="23">
                <c:v>-310160.33333333331</c:v>
              </c:pt>
              <c:pt idx="24">
                <c:v>-323380.66666666669</c:v>
              </c:pt>
              <c:pt idx="25">
                <c:v>-340833.33333333331</c:v>
              </c:pt>
              <c:pt idx="26">
                <c:v>-357526.66666666663</c:v>
              </c:pt>
              <c:pt idx="27">
                <c:v>-375613.33333333331</c:v>
              </c:pt>
              <c:pt idx="28">
                <c:v>-394910</c:v>
              </c:pt>
              <c:pt idx="29">
                <c:v>-418286.66666666669</c:v>
              </c:pt>
              <c:pt idx="30">
                <c:v>-444193.33333333331</c:v>
              </c:pt>
              <c:pt idx="31">
                <c:v>-471909.99999999994</c:v>
              </c:pt>
              <c:pt idx="32">
                <c:v>-505649.99999999994</c:v>
              </c:pt>
              <c:pt idx="33">
                <c:v>-537263.33333333326</c:v>
              </c:pt>
              <c:pt idx="34">
                <c:v>-567990</c:v>
              </c:pt>
              <c:pt idx="35">
                <c:v>-597103.33333333337</c:v>
              </c:pt>
              <c:pt idx="36">
                <c:v>-621383.33333333337</c:v>
              </c:pt>
              <c:pt idx="37">
                <c:v>-633786.66666666663</c:v>
              </c:pt>
              <c:pt idx="38">
                <c:v>-644703.33333333337</c:v>
              </c:pt>
              <c:pt idx="39">
                <c:v>-644486.66666666663</c:v>
              </c:pt>
              <c:pt idx="40">
                <c:v>-634236.66666666663</c:v>
              </c:pt>
              <c:pt idx="41">
                <c:v>-608926.66666666674</c:v>
              </c:pt>
              <c:pt idx="42">
                <c:v>-572136.66666666674</c:v>
              </c:pt>
              <c:pt idx="43">
                <c:v>-512076.66666666663</c:v>
              </c:pt>
              <c:pt idx="44">
                <c:v>-458480</c:v>
              </c:pt>
              <c:pt idx="45">
                <c:v>-387613.33333333331</c:v>
              </c:pt>
              <c:pt idx="46">
                <c:v>-304467.33333333331</c:v>
              </c:pt>
              <c:pt idx="47">
                <c:v>-224026.66666666666</c:v>
              </c:pt>
              <c:pt idx="48">
                <c:v>-157741</c:v>
              </c:pt>
              <c:pt idx="49">
                <c:v>-112310.33333333333</c:v>
              </c:pt>
              <c:pt idx="50">
                <c:v>-103745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AB58-9145-A91E-28FA87C72A81}"/>
            </c:ext>
          </c:extLst>
        </c:ser>
        <c:ser>
          <c:idx val="10"/>
          <c:order val="10"/>
          <c:tx>
            <c:v>75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-48697.666666666664</c:v>
              </c:pt>
              <c:pt idx="1">
                <c:v>-56058.333333333336</c:v>
              </c:pt>
              <c:pt idx="2">
                <c:v>-64010.333333333328</c:v>
              </c:pt>
              <c:pt idx="3">
                <c:v>-73198.666666666657</c:v>
              </c:pt>
              <c:pt idx="4">
                <c:v>-82577</c:v>
              </c:pt>
              <c:pt idx="5">
                <c:v>-93844.666666666657</c:v>
              </c:pt>
              <c:pt idx="6">
                <c:v>-103855</c:v>
              </c:pt>
              <c:pt idx="7">
                <c:v>-111477.66666666666</c:v>
              </c:pt>
              <c:pt idx="8">
                <c:v>-123072.33333333333</c:v>
              </c:pt>
              <c:pt idx="9">
                <c:v>-135653.99999999997</c:v>
              </c:pt>
              <c:pt idx="10">
                <c:v>-146278.33333333334</c:v>
              </c:pt>
              <c:pt idx="11">
                <c:v>-158617.66666666669</c:v>
              </c:pt>
              <c:pt idx="12">
                <c:v>-170343</c:v>
              </c:pt>
              <c:pt idx="13">
                <c:v>-182146</c:v>
              </c:pt>
              <c:pt idx="14">
                <c:v>-193576.66666666666</c:v>
              </c:pt>
              <c:pt idx="15">
                <c:v>-204358</c:v>
              </c:pt>
              <c:pt idx="16">
                <c:v>-216268.33333333334</c:v>
              </c:pt>
              <c:pt idx="17">
                <c:v>-227282</c:v>
              </c:pt>
              <c:pt idx="18">
                <c:v>-239716.66666666666</c:v>
              </c:pt>
              <c:pt idx="19">
                <c:v>-251962.66666666666</c:v>
              </c:pt>
              <c:pt idx="20">
                <c:v>-265935</c:v>
              </c:pt>
              <c:pt idx="21">
                <c:v>-278376.33333333337</c:v>
              </c:pt>
              <c:pt idx="22">
                <c:v>-291617</c:v>
              </c:pt>
              <c:pt idx="23">
                <c:v>-304786.33333333331</c:v>
              </c:pt>
              <c:pt idx="24">
                <c:v>-319048.33333333331</c:v>
              </c:pt>
              <c:pt idx="25">
                <c:v>-335380</c:v>
              </c:pt>
              <c:pt idx="26">
                <c:v>-352423.33333333331</c:v>
              </c:pt>
              <c:pt idx="27">
                <c:v>-370510</c:v>
              </c:pt>
              <c:pt idx="28">
                <c:v>-391670</c:v>
              </c:pt>
              <c:pt idx="29">
                <c:v>-413856.66666666663</c:v>
              </c:pt>
              <c:pt idx="30">
                <c:v>-437233.33333333337</c:v>
              </c:pt>
              <c:pt idx="31">
                <c:v>-462043.33333333331</c:v>
              </c:pt>
              <c:pt idx="32">
                <c:v>-491076.66666666669</c:v>
              </c:pt>
              <c:pt idx="33">
                <c:v>-521890</c:v>
              </c:pt>
              <c:pt idx="34">
                <c:v>-548593.33333333326</c:v>
              </c:pt>
              <c:pt idx="35">
                <c:v>-577040</c:v>
              </c:pt>
              <c:pt idx="36">
                <c:v>-599790</c:v>
              </c:pt>
              <c:pt idx="37">
                <c:v>-616166.66666666663</c:v>
              </c:pt>
              <c:pt idx="38">
                <c:v>-623886.66666666663</c:v>
              </c:pt>
              <c:pt idx="39">
                <c:v>-622210</c:v>
              </c:pt>
              <c:pt idx="40">
                <c:v>-612260</c:v>
              </c:pt>
              <c:pt idx="41">
                <c:v>-592399.99999999988</c:v>
              </c:pt>
              <c:pt idx="42">
                <c:v>-558040</c:v>
              </c:pt>
              <c:pt idx="43">
                <c:v>-513390</c:v>
              </c:pt>
              <c:pt idx="44">
                <c:v>-451739.99999999994</c:v>
              </c:pt>
              <c:pt idx="45">
                <c:v>-377503.33333333337</c:v>
              </c:pt>
              <c:pt idx="46">
                <c:v>-303841.33333333331</c:v>
              </c:pt>
              <c:pt idx="47">
                <c:v>-213238</c:v>
              </c:pt>
              <c:pt idx="48">
                <c:v>-170175.99999999997</c:v>
              </c:pt>
              <c:pt idx="49">
                <c:v>-128053.33333333333</c:v>
              </c:pt>
              <c:pt idx="50">
                <c:v>-133289.66666666666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AB58-9145-A91E-28FA87C72A81}"/>
            </c:ext>
          </c:extLst>
        </c:ser>
        <c:ser>
          <c:idx val="11"/>
          <c:order val="11"/>
          <c:tx>
            <c:v>80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1"/>
              <c:pt idx="0">
                <c:v>240</c:v>
              </c:pt>
              <c:pt idx="1">
                <c:v>239</c:v>
              </c:pt>
              <c:pt idx="2">
                <c:v>238</c:v>
              </c:pt>
              <c:pt idx="3">
                <c:v>237</c:v>
              </c:pt>
              <c:pt idx="4">
                <c:v>236</c:v>
              </c:pt>
              <c:pt idx="5">
                <c:v>235</c:v>
              </c:pt>
              <c:pt idx="6">
                <c:v>234</c:v>
              </c:pt>
              <c:pt idx="7">
                <c:v>233</c:v>
              </c:pt>
              <c:pt idx="8">
                <c:v>232</c:v>
              </c:pt>
              <c:pt idx="9">
                <c:v>231</c:v>
              </c:pt>
              <c:pt idx="10">
                <c:v>230</c:v>
              </c:pt>
              <c:pt idx="11">
                <c:v>229</c:v>
              </c:pt>
              <c:pt idx="12">
                <c:v>228</c:v>
              </c:pt>
              <c:pt idx="13">
                <c:v>227</c:v>
              </c:pt>
              <c:pt idx="14">
                <c:v>226</c:v>
              </c:pt>
              <c:pt idx="15">
                <c:v>225</c:v>
              </c:pt>
              <c:pt idx="16">
                <c:v>224</c:v>
              </c:pt>
              <c:pt idx="17">
                <c:v>223</c:v>
              </c:pt>
              <c:pt idx="18">
                <c:v>222</c:v>
              </c:pt>
              <c:pt idx="19">
                <c:v>221</c:v>
              </c:pt>
              <c:pt idx="20">
                <c:v>220</c:v>
              </c:pt>
              <c:pt idx="21">
                <c:v>219</c:v>
              </c:pt>
              <c:pt idx="22">
                <c:v>218</c:v>
              </c:pt>
              <c:pt idx="23">
                <c:v>217</c:v>
              </c:pt>
              <c:pt idx="24">
                <c:v>216</c:v>
              </c:pt>
              <c:pt idx="25">
                <c:v>215</c:v>
              </c:pt>
              <c:pt idx="26">
                <c:v>214</c:v>
              </c:pt>
              <c:pt idx="27">
                <c:v>213</c:v>
              </c:pt>
              <c:pt idx="28">
                <c:v>212</c:v>
              </c:pt>
              <c:pt idx="29">
                <c:v>211</c:v>
              </c:pt>
              <c:pt idx="30">
                <c:v>210</c:v>
              </c:pt>
              <c:pt idx="31">
                <c:v>209</c:v>
              </c:pt>
              <c:pt idx="32">
                <c:v>208</c:v>
              </c:pt>
              <c:pt idx="33">
                <c:v>207</c:v>
              </c:pt>
              <c:pt idx="34">
                <c:v>206</c:v>
              </c:pt>
              <c:pt idx="35">
                <c:v>205</c:v>
              </c:pt>
              <c:pt idx="36">
                <c:v>204</c:v>
              </c:pt>
              <c:pt idx="37">
                <c:v>203</c:v>
              </c:pt>
              <c:pt idx="38">
                <c:v>202</c:v>
              </c:pt>
              <c:pt idx="39">
                <c:v>201</c:v>
              </c:pt>
              <c:pt idx="40">
                <c:v>200</c:v>
              </c:pt>
              <c:pt idx="41">
                <c:v>199</c:v>
              </c:pt>
              <c:pt idx="42">
                <c:v>198</c:v>
              </c:pt>
              <c:pt idx="43">
                <c:v>197</c:v>
              </c:pt>
              <c:pt idx="44">
                <c:v>196</c:v>
              </c:pt>
              <c:pt idx="45">
                <c:v>195</c:v>
              </c:pt>
              <c:pt idx="46">
                <c:v>194</c:v>
              </c:pt>
              <c:pt idx="47">
                <c:v>193</c:v>
              </c:pt>
              <c:pt idx="48">
                <c:v>192</c:v>
              </c:pt>
              <c:pt idx="49">
                <c:v>191</c:v>
              </c:pt>
              <c:pt idx="50">
                <c:v>190</c:v>
              </c:pt>
            </c:numLit>
          </c:cat>
          <c:val>
            <c:numLit>
              <c:formatCode>General</c:formatCode>
              <c:ptCount val="51"/>
              <c:pt idx="0">
                <c:v>-48697.666666666664</c:v>
              </c:pt>
              <c:pt idx="1">
                <c:v>-56058.333333333336</c:v>
              </c:pt>
              <c:pt idx="2">
                <c:v>-64010.333333333328</c:v>
              </c:pt>
              <c:pt idx="3">
                <c:v>-73198.666666666657</c:v>
              </c:pt>
              <c:pt idx="4">
                <c:v>-82577</c:v>
              </c:pt>
              <c:pt idx="5">
                <c:v>-93844.666666666657</c:v>
              </c:pt>
              <c:pt idx="6">
                <c:v>-103855</c:v>
              </c:pt>
              <c:pt idx="7">
                <c:v>-111477.66666666666</c:v>
              </c:pt>
              <c:pt idx="8">
                <c:v>-123072.33333333333</c:v>
              </c:pt>
              <c:pt idx="9">
                <c:v>-135653.99999999997</c:v>
              </c:pt>
              <c:pt idx="10">
                <c:v>-146278.33333333334</c:v>
              </c:pt>
              <c:pt idx="11">
                <c:v>-158617.66666666669</c:v>
              </c:pt>
              <c:pt idx="12">
                <c:v>-170343</c:v>
              </c:pt>
              <c:pt idx="13">
                <c:v>-182146</c:v>
              </c:pt>
              <c:pt idx="14">
                <c:v>-193576.66666666666</c:v>
              </c:pt>
              <c:pt idx="15">
                <c:v>-204358</c:v>
              </c:pt>
              <c:pt idx="16">
                <c:v>-216268.33333333334</c:v>
              </c:pt>
              <c:pt idx="17">
                <c:v>-227282</c:v>
              </c:pt>
              <c:pt idx="18">
                <c:v>-239716.66666666666</c:v>
              </c:pt>
              <c:pt idx="19">
                <c:v>-251962.66666666666</c:v>
              </c:pt>
              <c:pt idx="20">
                <c:v>-265935</c:v>
              </c:pt>
              <c:pt idx="21">
                <c:v>-278376.33333333337</c:v>
              </c:pt>
              <c:pt idx="22">
                <c:v>-291617</c:v>
              </c:pt>
              <c:pt idx="23">
                <c:v>-304786.33333333331</c:v>
              </c:pt>
              <c:pt idx="24">
                <c:v>-319048.33333333331</c:v>
              </c:pt>
              <c:pt idx="25">
                <c:v>-335380</c:v>
              </c:pt>
              <c:pt idx="26">
                <c:v>-352423.33333333331</c:v>
              </c:pt>
              <c:pt idx="27">
                <c:v>-370510</c:v>
              </c:pt>
              <c:pt idx="28">
                <c:v>-391670</c:v>
              </c:pt>
              <c:pt idx="29">
                <c:v>-413856.66666666663</c:v>
              </c:pt>
              <c:pt idx="30">
                <c:v>-437233.33333333337</c:v>
              </c:pt>
              <c:pt idx="31">
                <c:v>-462043.33333333331</c:v>
              </c:pt>
              <c:pt idx="32">
                <c:v>-491076.66666666669</c:v>
              </c:pt>
              <c:pt idx="33">
                <c:v>-521890</c:v>
              </c:pt>
              <c:pt idx="34">
                <c:v>-548593.33333333326</c:v>
              </c:pt>
              <c:pt idx="35">
                <c:v>-577040</c:v>
              </c:pt>
              <c:pt idx="36">
                <c:v>-599790</c:v>
              </c:pt>
              <c:pt idx="37">
                <c:v>-616166.66666666663</c:v>
              </c:pt>
              <c:pt idx="38">
                <c:v>-623886.66666666663</c:v>
              </c:pt>
              <c:pt idx="39">
                <c:v>-622210</c:v>
              </c:pt>
              <c:pt idx="40">
                <c:v>-612260</c:v>
              </c:pt>
              <c:pt idx="41">
                <c:v>-592399.99999999988</c:v>
              </c:pt>
              <c:pt idx="42">
                <c:v>-558040</c:v>
              </c:pt>
              <c:pt idx="43">
                <c:v>-513390</c:v>
              </c:pt>
              <c:pt idx="44">
                <c:v>-451739.99999999994</c:v>
              </c:pt>
              <c:pt idx="45">
                <c:v>-377503.33333333337</c:v>
              </c:pt>
              <c:pt idx="46">
                <c:v>-303841.33333333331</c:v>
              </c:pt>
              <c:pt idx="47">
                <c:v>-213238</c:v>
              </c:pt>
              <c:pt idx="48">
                <c:v>-170175.99999999997</c:v>
              </c:pt>
              <c:pt idx="49">
                <c:v>-128053.33333333333</c:v>
              </c:pt>
              <c:pt idx="50">
                <c:v>-133289.66666666666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B-AB58-9145-A91E-28FA87C72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5004127"/>
        <c:axId val="745005855"/>
      </c:lineChart>
      <c:catAx>
        <c:axId val="745004127"/>
        <c:scaling>
          <c:orientation val="maxMin"/>
        </c:scaling>
        <c:delete val="0"/>
        <c:axPos val="b"/>
        <c:numFmt formatCode="General" sourceLinked="1"/>
        <c:majorTickMark val="none"/>
        <c:minorTickMark val="out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005855"/>
        <c:crossesAt val="-851000"/>
        <c:auto val="1"/>
        <c:lblAlgn val="ctr"/>
        <c:lblOffset val="100"/>
        <c:tickLblSkip val="5"/>
        <c:tickMarkSkip val="1"/>
        <c:noMultiLvlLbl val="0"/>
      </c:catAx>
      <c:valAx>
        <c:axId val="745005855"/>
        <c:scaling>
          <c:orientation val="minMax"/>
          <c:max val="0"/>
          <c:min val="-85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5004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1g (bottom panel)'!$B$3:$N$3</c:f>
              <c:numCache>
                <c:formatCode>General</c:formatCode>
                <c:ptCount val="13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  <c:pt idx="4">
                  <c:v>45</c:v>
                </c:pt>
                <c:pt idx="5">
                  <c:v>50</c:v>
                </c:pt>
                <c:pt idx="6">
                  <c:v>55</c:v>
                </c:pt>
                <c:pt idx="7">
                  <c:v>60</c:v>
                </c:pt>
                <c:pt idx="8">
                  <c:v>65</c:v>
                </c:pt>
                <c:pt idx="9">
                  <c:v>70</c:v>
                </c:pt>
                <c:pt idx="10">
                  <c:v>75</c:v>
                </c:pt>
                <c:pt idx="11">
                  <c:v>80</c:v>
                </c:pt>
                <c:pt idx="12">
                  <c:v>85</c:v>
                </c:pt>
              </c:numCache>
            </c:numRef>
          </c:cat>
          <c:val>
            <c:numRef>
              <c:f>'Figure 1g (bottom panel)'!$B$4:$N$4</c:f>
              <c:numCache>
                <c:formatCode>General</c:formatCode>
                <c:ptCount val="13"/>
                <c:pt idx="0">
                  <c:v>-680136.66666666663</c:v>
                </c:pt>
                <c:pt idx="1">
                  <c:v>-656860</c:v>
                </c:pt>
                <c:pt idx="2">
                  <c:v>-627386.66666666663</c:v>
                </c:pt>
                <c:pt idx="3">
                  <c:v>-602130</c:v>
                </c:pt>
                <c:pt idx="4">
                  <c:v>-585813.33333333337</c:v>
                </c:pt>
                <c:pt idx="5">
                  <c:v>-540616.66666666663</c:v>
                </c:pt>
                <c:pt idx="6">
                  <c:v>-525383.33333333337</c:v>
                </c:pt>
                <c:pt idx="7">
                  <c:v>-493379.99999999994</c:v>
                </c:pt>
                <c:pt idx="8">
                  <c:v>-491026.66666666669</c:v>
                </c:pt>
                <c:pt idx="9">
                  <c:v>-458480</c:v>
                </c:pt>
                <c:pt idx="10">
                  <c:v>-451739.99999999994</c:v>
                </c:pt>
                <c:pt idx="11">
                  <c:v>-451739.99999999994</c:v>
                </c:pt>
                <c:pt idx="12">
                  <c:v>-373406.66666666663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1-AA4A-90EF-5AF5CE253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057519"/>
        <c:axId val="723912335"/>
      </c:lineChart>
      <c:catAx>
        <c:axId val="7280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3912335"/>
        <c:crossesAt val="-700000"/>
        <c:auto val="1"/>
        <c:lblAlgn val="ctr"/>
        <c:lblOffset val="100"/>
        <c:tickMarkSkip val="1"/>
        <c:noMultiLvlLbl val="0"/>
      </c:catAx>
      <c:valAx>
        <c:axId val="723912335"/>
        <c:scaling>
          <c:orientation val="minMax"/>
          <c:max val="-4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190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805751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CB-CG</c:v>
          </c:tx>
          <c:spPr>
            <a:solidFill>
              <a:srgbClr val="5D41F0"/>
            </a:solidFill>
            <a:ln>
              <a:noFill/>
            </a:ln>
            <a:effectLst/>
          </c:spPr>
          <c:invertIfNegative val="0"/>
          <c:cat>
            <c:numRef>
              <c:f>'Figure 2d'!$A$5:$A$12</c:f>
              <c:numCache>
                <c:formatCode>General</c:formatCode>
                <c:ptCount val="8"/>
                <c:pt idx="0">
                  <c:v>119</c:v>
                </c:pt>
                <c:pt idx="1">
                  <c:v>120</c:v>
                </c:pt>
                <c:pt idx="2">
                  <c:v>121</c:v>
                </c:pt>
                <c:pt idx="3">
                  <c:v>142</c:v>
                </c:pt>
                <c:pt idx="4">
                  <c:v>144</c:v>
                </c:pt>
                <c:pt idx="5">
                  <c:v>147</c:v>
                </c:pt>
                <c:pt idx="6">
                  <c:v>149</c:v>
                </c:pt>
                <c:pt idx="7">
                  <c:v>152</c:v>
                </c:pt>
              </c:numCache>
            </c:numRef>
          </c:cat>
          <c:val>
            <c:numRef>
              <c:f>'Figure 2d'!$D$5:$D$12</c:f>
              <c:numCache>
                <c:formatCode>General</c:formatCode>
                <c:ptCount val="8"/>
                <c:pt idx="0">
                  <c:v>3.34</c:v>
                </c:pt>
                <c:pt idx="1">
                  <c:v>3.5760000000000005</c:v>
                </c:pt>
                <c:pt idx="2">
                  <c:v>4.84</c:v>
                </c:pt>
                <c:pt idx="3">
                  <c:v>4.897000000000002</c:v>
                </c:pt>
                <c:pt idx="4">
                  <c:v>4.5289999999999999</c:v>
                </c:pt>
                <c:pt idx="5">
                  <c:v>5.004999999999999</c:v>
                </c:pt>
                <c:pt idx="6">
                  <c:v>5.0770000000000017</c:v>
                </c:pt>
                <c:pt idx="7">
                  <c:v>4.995000000000001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B-FE45-87B6-168BBFB07CD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EAB-FE45-87B6-168BBFB07CD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EAB-FE45-87B6-168BBFB07CD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AB-FE45-87B6-168BBFB07CDE}"/>
              </c:ext>
            </c:extLst>
          </c:dPt>
          <c:dPt>
            <c:idx val="5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2EAB-FE45-87B6-168BBFB07CDE}"/>
              </c:ext>
            </c:extLst>
          </c:dPt>
          <c:dPt>
            <c:idx val="6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EAB-FE45-87B6-168BBFB07CDE}"/>
              </c:ext>
            </c:extLst>
          </c:dPt>
          <c:dPt>
            <c:idx val="7"/>
            <c:invertIfNegative val="0"/>
            <c:bubble3D val="0"/>
            <c:spPr>
              <a:solidFill>
                <a:srgbClr val="09803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EAB-FE45-87B6-168BBFB07CDE}"/>
              </c:ext>
            </c:extLst>
          </c:dPt>
          <c:cat>
            <c:numRef>
              <c:f>'Figure 2d'!$A$5:$A$12</c:f>
              <c:numCache>
                <c:formatCode>General</c:formatCode>
                <c:ptCount val="8"/>
                <c:pt idx="0">
                  <c:v>119</c:v>
                </c:pt>
                <c:pt idx="1">
                  <c:v>120</c:v>
                </c:pt>
                <c:pt idx="2">
                  <c:v>121</c:v>
                </c:pt>
                <c:pt idx="3">
                  <c:v>142</c:v>
                </c:pt>
                <c:pt idx="4">
                  <c:v>144</c:v>
                </c:pt>
                <c:pt idx="5">
                  <c:v>147</c:v>
                </c:pt>
                <c:pt idx="6">
                  <c:v>149</c:v>
                </c:pt>
                <c:pt idx="7">
                  <c:v>152</c:v>
                </c:pt>
              </c:numCache>
            </c:numRef>
          </c:cat>
          <c:val>
            <c:numRef>
              <c:f>'Figure 2d'!$D$16:$D$23</c:f>
              <c:numCache>
                <c:formatCode>General</c:formatCode>
                <c:ptCount val="8"/>
                <c:pt idx="0">
                  <c:v>7.9920000000000009</c:v>
                </c:pt>
                <c:pt idx="1">
                  <c:v>2.9969999999999999</c:v>
                </c:pt>
                <c:pt idx="2">
                  <c:v>4.6000000000000014</c:v>
                </c:pt>
                <c:pt idx="5">
                  <c:v>9.3419999999999987</c:v>
                </c:pt>
                <c:pt idx="6">
                  <c:v>10.166</c:v>
                </c:pt>
                <c:pt idx="7">
                  <c:v>9.5019999999999953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AB-FE45-87B6-168BBFB07CD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EAB-FE45-87B6-168BBFB07CD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EAB-FE45-87B6-168BBFB07CD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EAB-FE45-87B6-168BBFB07CDE}"/>
              </c:ext>
            </c:extLst>
          </c:dPt>
          <c:dPt>
            <c:idx val="5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EAB-FE45-87B6-168BBFB07CDE}"/>
              </c:ext>
            </c:extLst>
          </c:dPt>
          <c:dPt>
            <c:idx val="6"/>
            <c:invertIfNegative val="0"/>
            <c:bubble3D val="0"/>
            <c:spPr>
              <a:solidFill>
                <a:srgbClr val="26EE7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EAB-FE45-87B6-168BBFB07CDE}"/>
              </c:ext>
            </c:extLst>
          </c:dPt>
          <c:cat>
            <c:numRef>
              <c:f>'Figure 2d'!$A$5:$A$12</c:f>
              <c:numCache>
                <c:formatCode>General</c:formatCode>
                <c:ptCount val="8"/>
                <c:pt idx="0">
                  <c:v>119</c:v>
                </c:pt>
                <c:pt idx="1">
                  <c:v>120</c:v>
                </c:pt>
                <c:pt idx="2">
                  <c:v>121</c:v>
                </c:pt>
                <c:pt idx="3">
                  <c:v>142</c:v>
                </c:pt>
                <c:pt idx="4">
                  <c:v>144</c:v>
                </c:pt>
                <c:pt idx="5">
                  <c:v>147</c:v>
                </c:pt>
                <c:pt idx="6">
                  <c:v>149</c:v>
                </c:pt>
                <c:pt idx="7">
                  <c:v>152</c:v>
                </c:pt>
              </c:numCache>
            </c:numRef>
          </c:cat>
          <c:val>
            <c:numRef>
              <c:f>'Figure 2d'!$D$27:$D$33</c:f>
              <c:numCache>
                <c:formatCode>General</c:formatCode>
                <c:ptCount val="7"/>
                <c:pt idx="0">
                  <c:v>0.50800000000000267</c:v>
                </c:pt>
                <c:pt idx="1">
                  <c:v>7.9920000000000009</c:v>
                </c:pt>
                <c:pt idx="2">
                  <c:v>9.7040000000000006</c:v>
                </c:pt>
                <c:pt idx="5">
                  <c:v>9.3990000000000009</c:v>
                </c:pt>
                <c:pt idx="6">
                  <c:v>4.679000000000002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AB-FE45-87B6-168BBFB0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2324912"/>
        <c:axId val="778273216"/>
      </c:barChart>
      <c:catAx>
        <c:axId val="87232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78273216"/>
        <c:crosses val="autoZero"/>
        <c:auto val="1"/>
        <c:lblAlgn val="ctr"/>
        <c:lblOffset val="100"/>
        <c:noMultiLvlLbl val="0"/>
      </c:catAx>
      <c:valAx>
        <c:axId val="778273216"/>
        <c:scaling>
          <c:orientation val="minMax"/>
          <c:max val="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7232491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Experimental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'Figure 3a'!$B$5:$B$55</c:f>
              <c:numCache>
                <c:formatCode>General</c:formatCode>
                <c:ptCount val="51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  <c:pt idx="5">
                  <c:v>195</c:v>
                </c:pt>
                <c:pt idx="6">
                  <c:v>196</c:v>
                </c:pt>
                <c:pt idx="7">
                  <c:v>197</c:v>
                </c:pt>
                <c:pt idx="8">
                  <c:v>198</c:v>
                </c:pt>
                <c:pt idx="9">
                  <c:v>199</c:v>
                </c:pt>
                <c:pt idx="10">
                  <c:v>200</c:v>
                </c:pt>
                <c:pt idx="11">
                  <c:v>201</c:v>
                </c:pt>
                <c:pt idx="12">
                  <c:v>202</c:v>
                </c:pt>
                <c:pt idx="13">
                  <c:v>203</c:v>
                </c:pt>
                <c:pt idx="14">
                  <c:v>204</c:v>
                </c:pt>
                <c:pt idx="15">
                  <c:v>205</c:v>
                </c:pt>
                <c:pt idx="16">
                  <c:v>206</c:v>
                </c:pt>
                <c:pt idx="17">
                  <c:v>207</c:v>
                </c:pt>
                <c:pt idx="18">
                  <c:v>208</c:v>
                </c:pt>
                <c:pt idx="19">
                  <c:v>209</c:v>
                </c:pt>
                <c:pt idx="20">
                  <c:v>210</c:v>
                </c:pt>
                <c:pt idx="21">
                  <c:v>211</c:v>
                </c:pt>
                <c:pt idx="22">
                  <c:v>212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216</c:v>
                </c:pt>
                <c:pt idx="27">
                  <c:v>217</c:v>
                </c:pt>
                <c:pt idx="28">
                  <c:v>218</c:v>
                </c:pt>
                <c:pt idx="29">
                  <c:v>219</c:v>
                </c:pt>
                <c:pt idx="30">
                  <c:v>220</c:v>
                </c:pt>
                <c:pt idx="31">
                  <c:v>221</c:v>
                </c:pt>
                <c:pt idx="32">
                  <c:v>222</c:v>
                </c:pt>
                <c:pt idx="33">
                  <c:v>223</c:v>
                </c:pt>
                <c:pt idx="34">
                  <c:v>224</c:v>
                </c:pt>
                <c:pt idx="35">
                  <c:v>225</c:v>
                </c:pt>
                <c:pt idx="36">
                  <c:v>226</c:v>
                </c:pt>
                <c:pt idx="37">
                  <c:v>227</c:v>
                </c:pt>
                <c:pt idx="38">
                  <c:v>228</c:v>
                </c:pt>
                <c:pt idx="39">
                  <c:v>229</c:v>
                </c:pt>
                <c:pt idx="40">
                  <c:v>230</c:v>
                </c:pt>
                <c:pt idx="41">
                  <c:v>231</c:v>
                </c:pt>
                <c:pt idx="42">
                  <c:v>232</c:v>
                </c:pt>
                <c:pt idx="43">
                  <c:v>233</c:v>
                </c:pt>
                <c:pt idx="44">
                  <c:v>234</c:v>
                </c:pt>
                <c:pt idx="45">
                  <c:v>235</c:v>
                </c:pt>
                <c:pt idx="46">
                  <c:v>236</c:v>
                </c:pt>
                <c:pt idx="47">
                  <c:v>237</c:v>
                </c:pt>
                <c:pt idx="48">
                  <c:v>238</c:v>
                </c:pt>
                <c:pt idx="49">
                  <c:v>239</c:v>
                </c:pt>
                <c:pt idx="50">
                  <c:v>240</c:v>
                </c:pt>
              </c:numCache>
            </c:numRef>
          </c:xVal>
          <c:yVal>
            <c:numRef>
              <c:f>'Figure 3a'!$C$5:$C$55</c:f>
              <c:numCache>
                <c:formatCode>General</c:formatCode>
                <c:ptCount val="51"/>
                <c:pt idx="0">
                  <c:v>-2785.49</c:v>
                </c:pt>
                <c:pt idx="1">
                  <c:v>-4841.46</c:v>
                </c:pt>
                <c:pt idx="2">
                  <c:v>-6938.99</c:v>
                </c:pt>
                <c:pt idx="3">
                  <c:v>-8993.65</c:v>
                </c:pt>
                <c:pt idx="4">
                  <c:v>-10916.38</c:v>
                </c:pt>
                <c:pt idx="5">
                  <c:v>-12608.25</c:v>
                </c:pt>
                <c:pt idx="6">
                  <c:v>-14072.57</c:v>
                </c:pt>
                <c:pt idx="7">
                  <c:v>-15207.08</c:v>
                </c:pt>
                <c:pt idx="8">
                  <c:v>-16021.68</c:v>
                </c:pt>
                <c:pt idx="9">
                  <c:v>-16522.98</c:v>
                </c:pt>
                <c:pt idx="10">
                  <c:v>-16730.75</c:v>
                </c:pt>
                <c:pt idx="11">
                  <c:v>-16717.560000000001</c:v>
                </c:pt>
                <c:pt idx="12">
                  <c:v>-16503.189999999999</c:v>
                </c:pt>
                <c:pt idx="13">
                  <c:v>-16071.15</c:v>
                </c:pt>
                <c:pt idx="14">
                  <c:v>-15487.41</c:v>
                </c:pt>
                <c:pt idx="15">
                  <c:v>-14748.66</c:v>
                </c:pt>
                <c:pt idx="16">
                  <c:v>-13887.88</c:v>
                </c:pt>
                <c:pt idx="17">
                  <c:v>-12994.12</c:v>
                </c:pt>
                <c:pt idx="18">
                  <c:v>-12017.91</c:v>
                </c:pt>
                <c:pt idx="19">
                  <c:v>-11054.9</c:v>
                </c:pt>
                <c:pt idx="20">
                  <c:v>-10128.16</c:v>
                </c:pt>
                <c:pt idx="21">
                  <c:v>-9290.4699999999993</c:v>
                </c:pt>
                <c:pt idx="22">
                  <c:v>-8548.42</c:v>
                </c:pt>
                <c:pt idx="23">
                  <c:v>-7944.88</c:v>
                </c:pt>
                <c:pt idx="24">
                  <c:v>-7351.24</c:v>
                </c:pt>
                <c:pt idx="25">
                  <c:v>-6826.86</c:v>
                </c:pt>
                <c:pt idx="26">
                  <c:v>-6325.56</c:v>
                </c:pt>
                <c:pt idx="27">
                  <c:v>-5906.72</c:v>
                </c:pt>
                <c:pt idx="28">
                  <c:v>-5464.79</c:v>
                </c:pt>
                <c:pt idx="29">
                  <c:v>-5029.45</c:v>
                </c:pt>
                <c:pt idx="30">
                  <c:v>-4577.62</c:v>
                </c:pt>
                <c:pt idx="31">
                  <c:v>-4132.3900000000003</c:v>
                </c:pt>
                <c:pt idx="32">
                  <c:v>-3700.36</c:v>
                </c:pt>
                <c:pt idx="33">
                  <c:v>-3363.96</c:v>
                </c:pt>
                <c:pt idx="34">
                  <c:v>-3047.02</c:v>
                </c:pt>
                <c:pt idx="35">
                  <c:v>-2815.5</c:v>
                </c:pt>
                <c:pt idx="36">
                  <c:v>-2671.71</c:v>
                </c:pt>
                <c:pt idx="37">
                  <c:v>-2605.09</c:v>
                </c:pt>
                <c:pt idx="38">
                  <c:v>-2606.7399999999998</c:v>
                </c:pt>
                <c:pt idx="39">
                  <c:v>-2658.19</c:v>
                </c:pt>
                <c:pt idx="40">
                  <c:v>-2683.58</c:v>
                </c:pt>
                <c:pt idx="41">
                  <c:v>-2630.15</c:v>
                </c:pt>
                <c:pt idx="42">
                  <c:v>-2399.29</c:v>
                </c:pt>
                <c:pt idx="43">
                  <c:v>-2083.6799999999998</c:v>
                </c:pt>
                <c:pt idx="44">
                  <c:v>-1734.75</c:v>
                </c:pt>
                <c:pt idx="45">
                  <c:v>-1425.07</c:v>
                </c:pt>
                <c:pt idx="46">
                  <c:v>-1230.1500000000001</c:v>
                </c:pt>
                <c:pt idx="47">
                  <c:v>-1120.99</c:v>
                </c:pt>
                <c:pt idx="48">
                  <c:v>-1029.97</c:v>
                </c:pt>
                <c:pt idx="49">
                  <c:v>-950.48</c:v>
                </c:pt>
                <c:pt idx="50">
                  <c:v>-863.75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B7-BB4D-B482-F3E121938BF0}"/>
            </c:ext>
          </c:extLst>
        </c:ser>
        <c:ser>
          <c:idx val="1"/>
          <c:order val="1"/>
          <c:tx>
            <c:v>Reconstruncted</c:v>
          </c:tx>
          <c:spPr>
            <a:ln w="19050" cap="rnd">
              <a:solidFill>
                <a:srgbClr val="6D81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D81F0"/>
              </a:solidFill>
              <a:ln w="9525">
                <a:noFill/>
              </a:ln>
              <a:effectLst/>
            </c:spPr>
          </c:marker>
          <c:xVal>
            <c:numRef>
              <c:f>'Figure 3a'!$B$5:$B$55</c:f>
              <c:numCache>
                <c:formatCode>General</c:formatCode>
                <c:ptCount val="51"/>
                <c:pt idx="0">
                  <c:v>190</c:v>
                </c:pt>
                <c:pt idx="1">
                  <c:v>191</c:v>
                </c:pt>
                <c:pt idx="2">
                  <c:v>192</c:v>
                </c:pt>
                <c:pt idx="3">
                  <c:v>193</c:v>
                </c:pt>
                <c:pt idx="4">
                  <c:v>194</c:v>
                </c:pt>
                <c:pt idx="5">
                  <c:v>195</c:v>
                </c:pt>
                <c:pt idx="6">
                  <c:v>196</c:v>
                </c:pt>
                <c:pt idx="7">
                  <c:v>197</c:v>
                </c:pt>
                <c:pt idx="8">
                  <c:v>198</c:v>
                </c:pt>
                <c:pt idx="9">
                  <c:v>199</c:v>
                </c:pt>
                <c:pt idx="10">
                  <c:v>200</c:v>
                </c:pt>
                <c:pt idx="11">
                  <c:v>201</c:v>
                </c:pt>
                <c:pt idx="12">
                  <c:v>202</c:v>
                </c:pt>
                <c:pt idx="13">
                  <c:v>203</c:v>
                </c:pt>
                <c:pt idx="14">
                  <c:v>204</c:v>
                </c:pt>
                <c:pt idx="15">
                  <c:v>205</c:v>
                </c:pt>
                <c:pt idx="16">
                  <c:v>206</c:v>
                </c:pt>
                <c:pt idx="17">
                  <c:v>207</c:v>
                </c:pt>
                <c:pt idx="18">
                  <c:v>208</c:v>
                </c:pt>
                <c:pt idx="19">
                  <c:v>209</c:v>
                </c:pt>
                <c:pt idx="20">
                  <c:v>210</c:v>
                </c:pt>
                <c:pt idx="21">
                  <c:v>211</c:v>
                </c:pt>
                <c:pt idx="22">
                  <c:v>212</c:v>
                </c:pt>
                <c:pt idx="23">
                  <c:v>213</c:v>
                </c:pt>
                <c:pt idx="24">
                  <c:v>214</c:v>
                </c:pt>
                <c:pt idx="25">
                  <c:v>215</c:v>
                </c:pt>
                <c:pt idx="26">
                  <c:v>216</c:v>
                </c:pt>
                <c:pt idx="27">
                  <c:v>217</c:v>
                </c:pt>
                <c:pt idx="28">
                  <c:v>218</c:v>
                </c:pt>
                <c:pt idx="29">
                  <c:v>219</c:v>
                </c:pt>
                <c:pt idx="30">
                  <c:v>220</c:v>
                </c:pt>
                <c:pt idx="31">
                  <c:v>221</c:v>
                </c:pt>
                <c:pt idx="32">
                  <c:v>222</c:v>
                </c:pt>
                <c:pt idx="33">
                  <c:v>223</c:v>
                </c:pt>
                <c:pt idx="34">
                  <c:v>224</c:v>
                </c:pt>
                <c:pt idx="35">
                  <c:v>225</c:v>
                </c:pt>
                <c:pt idx="36">
                  <c:v>226</c:v>
                </c:pt>
                <c:pt idx="37">
                  <c:v>227</c:v>
                </c:pt>
                <c:pt idx="38">
                  <c:v>228</c:v>
                </c:pt>
                <c:pt idx="39">
                  <c:v>229</c:v>
                </c:pt>
                <c:pt idx="40">
                  <c:v>230</c:v>
                </c:pt>
                <c:pt idx="41">
                  <c:v>231</c:v>
                </c:pt>
                <c:pt idx="42">
                  <c:v>232</c:v>
                </c:pt>
                <c:pt idx="43">
                  <c:v>233</c:v>
                </c:pt>
                <c:pt idx="44">
                  <c:v>234</c:v>
                </c:pt>
                <c:pt idx="45">
                  <c:v>235</c:v>
                </c:pt>
                <c:pt idx="46">
                  <c:v>236</c:v>
                </c:pt>
                <c:pt idx="47">
                  <c:v>237</c:v>
                </c:pt>
                <c:pt idx="48">
                  <c:v>238</c:v>
                </c:pt>
                <c:pt idx="49">
                  <c:v>239</c:v>
                </c:pt>
                <c:pt idx="50">
                  <c:v>240</c:v>
                </c:pt>
              </c:numCache>
            </c:numRef>
          </c:xVal>
          <c:yVal>
            <c:numRef>
              <c:f>'Figure 3a'!$D$5:$D$55</c:f>
              <c:numCache>
                <c:formatCode>General</c:formatCode>
                <c:ptCount val="51"/>
                <c:pt idx="0">
                  <c:v>-1879.86</c:v>
                </c:pt>
                <c:pt idx="1">
                  <c:v>-4881.04</c:v>
                </c:pt>
                <c:pt idx="2">
                  <c:v>-7321.56</c:v>
                </c:pt>
                <c:pt idx="3">
                  <c:v>-9333.34</c:v>
                </c:pt>
                <c:pt idx="4">
                  <c:v>-11114.26</c:v>
                </c:pt>
                <c:pt idx="5">
                  <c:v>-12697.3</c:v>
                </c:pt>
                <c:pt idx="6">
                  <c:v>-14115.44</c:v>
                </c:pt>
                <c:pt idx="7">
                  <c:v>-15302.72</c:v>
                </c:pt>
                <c:pt idx="8">
                  <c:v>-16226.16</c:v>
                </c:pt>
                <c:pt idx="9">
                  <c:v>-16819.8</c:v>
                </c:pt>
                <c:pt idx="10">
                  <c:v>-17050.66</c:v>
                </c:pt>
                <c:pt idx="11">
                  <c:v>-16885.759999999998</c:v>
                </c:pt>
                <c:pt idx="12">
                  <c:v>-16588.939999999999</c:v>
                </c:pt>
                <c:pt idx="13">
                  <c:v>-16127.22</c:v>
                </c:pt>
                <c:pt idx="14">
                  <c:v>-15368.68</c:v>
                </c:pt>
                <c:pt idx="15">
                  <c:v>-14511.2</c:v>
                </c:pt>
                <c:pt idx="16">
                  <c:v>-13554.78</c:v>
                </c:pt>
                <c:pt idx="17">
                  <c:v>-12631.34</c:v>
                </c:pt>
                <c:pt idx="18">
                  <c:v>-11773.86</c:v>
                </c:pt>
                <c:pt idx="19">
                  <c:v>-10916.38</c:v>
                </c:pt>
                <c:pt idx="20">
                  <c:v>-10124.86</c:v>
                </c:pt>
                <c:pt idx="21">
                  <c:v>-9465.26</c:v>
                </c:pt>
                <c:pt idx="22">
                  <c:v>-8805.66</c:v>
                </c:pt>
                <c:pt idx="23">
                  <c:v>-8146.06</c:v>
                </c:pt>
                <c:pt idx="24">
                  <c:v>-7519.44</c:v>
                </c:pt>
                <c:pt idx="25">
                  <c:v>-6958.78</c:v>
                </c:pt>
                <c:pt idx="26">
                  <c:v>-6497.06</c:v>
                </c:pt>
                <c:pt idx="27">
                  <c:v>-6002.36</c:v>
                </c:pt>
                <c:pt idx="28">
                  <c:v>-5507.66</c:v>
                </c:pt>
                <c:pt idx="29">
                  <c:v>-5111.8999999999996</c:v>
                </c:pt>
                <c:pt idx="30">
                  <c:v>-4815.08</c:v>
                </c:pt>
                <c:pt idx="31">
                  <c:v>-4485.28</c:v>
                </c:pt>
                <c:pt idx="32">
                  <c:v>-4155.4799999999996</c:v>
                </c:pt>
                <c:pt idx="33">
                  <c:v>-3858.66</c:v>
                </c:pt>
                <c:pt idx="34">
                  <c:v>-3561.84</c:v>
                </c:pt>
                <c:pt idx="35">
                  <c:v>-3265.02</c:v>
                </c:pt>
                <c:pt idx="36">
                  <c:v>-3034.16</c:v>
                </c:pt>
                <c:pt idx="37">
                  <c:v>-2803.3</c:v>
                </c:pt>
                <c:pt idx="38">
                  <c:v>-2638.4</c:v>
                </c:pt>
                <c:pt idx="39">
                  <c:v>-2341.58</c:v>
                </c:pt>
                <c:pt idx="40">
                  <c:v>-2209.66</c:v>
                </c:pt>
                <c:pt idx="41">
                  <c:v>-2011.78</c:v>
                </c:pt>
                <c:pt idx="42">
                  <c:v>-1846.88</c:v>
                </c:pt>
                <c:pt idx="43">
                  <c:v>-1649</c:v>
                </c:pt>
                <c:pt idx="44">
                  <c:v>-1517.08</c:v>
                </c:pt>
                <c:pt idx="45">
                  <c:v>-1418.14</c:v>
                </c:pt>
                <c:pt idx="46">
                  <c:v>-1253.24</c:v>
                </c:pt>
                <c:pt idx="47">
                  <c:v>-1088.3399999999999</c:v>
                </c:pt>
                <c:pt idx="48">
                  <c:v>-956.42</c:v>
                </c:pt>
                <c:pt idx="49">
                  <c:v>-890.46</c:v>
                </c:pt>
                <c:pt idx="50">
                  <c:v>-758.54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B7-BB4D-B482-F3E121938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37807"/>
        <c:axId val="30539535"/>
      </c:scatterChart>
      <c:valAx>
        <c:axId val="30537807"/>
        <c:scaling>
          <c:orientation val="minMax"/>
          <c:max val="240"/>
          <c:min val="190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539535"/>
        <c:crossesAt val="-18000"/>
        <c:crossBetween val="midCat"/>
        <c:minorUnit val="5"/>
      </c:valAx>
      <c:valAx>
        <c:axId val="305395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537807"/>
        <c:crossesAt val="189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3862342992708"/>
          <c:y val="6.1608304396732955E-2"/>
          <c:w val="0.4198233076687965"/>
          <c:h val="5.6404117963515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xVal>
            <c:numRef>
              <c:f>'Figure 4a (top panel)'!$B$4:$B$13</c:f>
              <c:numCache>
                <c:formatCode>General</c:formatCode>
                <c:ptCount val="10"/>
                <c:pt idx="0">
                  <c:v>-128</c:v>
                </c:pt>
                <c:pt idx="1">
                  <c:v>-61.9</c:v>
                </c:pt>
                <c:pt idx="2">
                  <c:v>-61.9</c:v>
                </c:pt>
                <c:pt idx="3">
                  <c:v>-91.2</c:v>
                </c:pt>
                <c:pt idx="4">
                  <c:v>-164.7</c:v>
                </c:pt>
                <c:pt idx="5">
                  <c:v>35.4</c:v>
                </c:pt>
                <c:pt idx="6">
                  <c:v>-57.6</c:v>
                </c:pt>
                <c:pt idx="7">
                  <c:v>-60</c:v>
                </c:pt>
                <c:pt idx="8">
                  <c:v>34</c:v>
                </c:pt>
                <c:pt idx="9">
                  <c:v>-117</c:v>
                </c:pt>
              </c:numCache>
            </c:numRef>
          </c:xVal>
          <c:yVal>
            <c:numRef>
              <c:f>'Figure 4a (top panel)'!$C$4:$C$13</c:f>
              <c:numCache>
                <c:formatCode>General</c:formatCode>
                <c:ptCount val="10"/>
                <c:pt idx="0">
                  <c:v>-28.7</c:v>
                </c:pt>
                <c:pt idx="1">
                  <c:v>-39.9</c:v>
                </c:pt>
                <c:pt idx="2">
                  <c:v>-43.2</c:v>
                </c:pt>
                <c:pt idx="3">
                  <c:v>76</c:v>
                </c:pt>
                <c:pt idx="4">
                  <c:v>-42</c:v>
                </c:pt>
                <c:pt idx="5">
                  <c:v>-87.9</c:v>
                </c:pt>
                <c:pt idx="6">
                  <c:v>-15.8</c:v>
                </c:pt>
                <c:pt idx="7">
                  <c:v>-41.8</c:v>
                </c:pt>
                <c:pt idx="8">
                  <c:v>-89.5</c:v>
                </c:pt>
                <c:pt idx="9">
                  <c:v>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AC-6B4C-9E40-170B728E5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469967"/>
        <c:axId val="1872436143"/>
      </c:scatterChart>
      <c:valAx>
        <c:axId val="1408469967"/>
        <c:scaling>
          <c:orientation val="minMax"/>
          <c:max val="180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436143"/>
        <c:crosses val="autoZero"/>
        <c:crossBetween val="midCat"/>
      </c:valAx>
      <c:valAx>
        <c:axId val="1872436143"/>
        <c:scaling>
          <c:orientation val="minMax"/>
          <c:max val="180"/>
          <c:min val="-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4699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'Figure 4a (top panel)'!$M$4:$M$118</c:f>
              <c:numCache>
                <c:formatCode>General</c:formatCode>
                <c:ptCount val="115"/>
                <c:pt idx="0">
                  <c:v>-60.4</c:v>
                </c:pt>
                <c:pt idx="1">
                  <c:v>-71.599999999999994</c:v>
                </c:pt>
                <c:pt idx="2">
                  <c:v>-60.8</c:v>
                </c:pt>
                <c:pt idx="3">
                  <c:v>-59.9</c:v>
                </c:pt>
                <c:pt idx="4">
                  <c:v>-63.1</c:v>
                </c:pt>
                <c:pt idx="5">
                  <c:v>-59.1</c:v>
                </c:pt>
                <c:pt idx="6">
                  <c:v>-61.6</c:v>
                </c:pt>
                <c:pt idx="7">
                  <c:v>-59.4</c:v>
                </c:pt>
                <c:pt idx="8">
                  <c:v>-59.4</c:v>
                </c:pt>
                <c:pt idx="9">
                  <c:v>-74.400000000000006</c:v>
                </c:pt>
                <c:pt idx="10">
                  <c:v>-64.7</c:v>
                </c:pt>
                <c:pt idx="11">
                  <c:v>-59.4</c:v>
                </c:pt>
                <c:pt idx="12">
                  <c:v>-57.5</c:v>
                </c:pt>
                <c:pt idx="13">
                  <c:v>60.1</c:v>
                </c:pt>
                <c:pt idx="14">
                  <c:v>49.9</c:v>
                </c:pt>
                <c:pt idx="15">
                  <c:v>-62.8</c:v>
                </c:pt>
                <c:pt idx="16">
                  <c:v>-60.3</c:v>
                </c:pt>
                <c:pt idx="17">
                  <c:v>-54.6</c:v>
                </c:pt>
                <c:pt idx="18">
                  <c:v>-56.1</c:v>
                </c:pt>
                <c:pt idx="19">
                  <c:v>-112.7</c:v>
                </c:pt>
                <c:pt idx="20">
                  <c:v>60.4</c:v>
                </c:pt>
                <c:pt idx="21">
                  <c:v>-100</c:v>
                </c:pt>
                <c:pt idx="22">
                  <c:v>-63.2</c:v>
                </c:pt>
                <c:pt idx="23">
                  <c:v>-60.3</c:v>
                </c:pt>
                <c:pt idx="24">
                  <c:v>-62.2</c:v>
                </c:pt>
                <c:pt idx="25">
                  <c:v>-66</c:v>
                </c:pt>
                <c:pt idx="26">
                  <c:v>-57.6</c:v>
                </c:pt>
                <c:pt idx="27">
                  <c:v>-61.3</c:v>
                </c:pt>
                <c:pt idx="28">
                  <c:v>-63.7</c:v>
                </c:pt>
                <c:pt idx="29">
                  <c:v>-95</c:v>
                </c:pt>
                <c:pt idx="30">
                  <c:v>59.1</c:v>
                </c:pt>
                <c:pt idx="31">
                  <c:v>-107.5</c:v>
                </c:pt>
                <c:pt idx="32">
                  <c:v>-61.5</c:v>
                </c:pt>
                <c:pt idx="33">
                  <c:v>-62.5</c:v>
                </c:pt>
                <c:pt idx="34">
                  <c:v>-61.5</c:v>
                </c:pt>
                <c:pt idx="35">
                  <c:v>-60.9</c:v>
                </c:pt>
                <c:pt idx="36">
                  <c:v>-66.2</c:v>
                </c:pt>
                <c:pt idx="37">
                  <c:v>-60.5</c:v>
                </c:pt>
                <c:pt idx="38">
                  <c:v>-61</c:v>
                </c:pt>
                <c:pt idx="39">
                  <c:v>-153</c:v>
                </c:pt>
                <c:pt idx="40">
                  <c:v>-62</c:v>
                </c:pt>
                <c:pt idx="41">
                  <c:v>-57.9</c:v>
                </c:pt>
                <c:pt idx="42">
                  <c:v>-61.4</c:v>
                </c:pt>
                <c:pt idx="43">
                  <c:v>-156.5</c:v>
                </c:pt>
                <c:pt idx="44">
                  <c:v>-61.2</c:v>
                </c:pt>
                <c:pt idx="45">
                  <c:v>-66</c:v>
                </c:pt>
                <c:pt idx="46">
                  <c:v>-69.099999999999994</c:v>
                </c:pt>
                <c:pt idx="47">
                  <c:v>-53.3</c:v>
                </c:pt>
                <c:pt idx="48">
                  <c:v>52.2</c:v>
                </c:pt>
                <c:pt idx="49">
                  <c:v>-104.6</c:v>
                </c:pt>
                <c:pt idx="50">
                  <c:v>-70.400000000000006</c:v>
                </c:pt>
                <c:pt idx="51">
                  <c:v>-79.5</c:v>
                </c:pt>
                <c:pt idx="52">
                  <c:v>-53.9</c:v>
                </c:pt>
                <c:pt idx="53">
                  <c:v>-61.5</c:v>
                </c:pt>
                <c:pt idx="54">
                  <c:v>-100.8</c:v>
                </c:pt>
                <c:pt idx="55">
                  <c:v>59.2</c:v>
                </c:pt>
                <c:pt idx="56">
                  <c:v>-91.2</c:v>
                </c:pt>
                <c:pt idx="57">
                  <c:v>-61.4</c:v>
                </c:pt>
                <c:pt idx="58">
                  <c:v>-63.9</c:v>
                </c:pt>
                <c:pt idx="59">
                  <c:v>-60.3</c:v>
                </c:pt>
                <c:pt idx="60">
                  <c:v>61</c:v>
                </c:pt>
                <c:pt idx="61">
                  <c:v>-127.4</c:v>
                </c:pt>
                <c:pt idx="62">
                  <c:v>-62.4</c:v>
                </c:pt>
                <c:pt idx="63">
                  <c:v>-63</c:v>
                </c:pt>
                <c:pt idx="64">
                  <c:v>-62.3</c:v>
                </c:pt>
                <c:pt idx="65">
                  <c:v>-60.4</c:v>
                </c:pt>
                <c:pt idx="66">
                  <c:v>-54.4</c:v>
                </c:pt>
                <c:pt idx="67">
                  <c:v>-62.8</c:v>
                </c:pt>
                <c:pt idx="68">
                  <c:v>-82.2</c:v>
                </c:pt>
                <c:pt idx="69">
                  <c:v>73.2</c:v>
                </c:pt>
                <c:pt idx="70">
                  <c:v>-58.1</c:v>
                </c:pt>
                <c:pt idx="71">
                  <c:v>-60.3</c:v>
                </c:pt>
                <c:pt idx="72">
                  <c:v>-59.5</c:v>
                </c:pt>
                <c:pt idx="73">
                  <c:v>31.2</c:v>
                </c:pt>
                <c:pt idx="74">
                  <c:v>-150.19999999999999</c:v>
                </c:pt>
                <c:pt idx="75">
                  <c:v>-69.3</c:v>
                </c:pt>
                <c:pt idx="76">
                  <c:v>-63.9</c:v>
                </c:pt>
                <c:pt idx="77">
                  <c:v>-58.1</c:v>
                </c:pt>
                <c:pt idx="78">
                  <c:v>56.6</c:v>
                </c:pt>
                <c:pt idx="79">
                  <c:v>49.3</c:v>
                </c:pt>
                <c:pt idx="80">
                  <c:v>-163.4</c:v>
                </c:pt>
                <c:pt idx="81">
                  <c:v>-70.400000000000006</c:v>
                </c:pt>
                <c:pt idx="82">
                  <c:v>-60.3</c:v>
                </c:pt>
                <c:pt idx="83">
                  <c:v>-60.2</c:v>
                </c:pt>
                <c:pt idx="84">
                  <c:v>-63.1</c:v>
                </c:pt>
                <c:pt idx="85">
                  <c:v>-60.4</c:v>
                </c:pt>
                <c:pt idx="86">
                  <c:v>-67.400000000000006</c:v>
                </c:pt>
                <c:pt idx="87">
                  <c:v>-59.3</c:v>
                </c:pt>
                <c:pt idx="88">
                  <c:v>54.9</c:v>
                </c:pt>
                <c:pt idx="89">
                  <c:v>52.6</c:v>
                </c:pt>
                <c:pt idx="90">
                  <c:v>59.4</c:v>
                </c:pt>
                <c:pt idx="91">
                  <c:v>-101.3</c:v>
                </c:pt>
                <c:pt idx="92">
                  <c:v>-62.4</c:v>
                </c:pt>
                <c:pt idx="93">
                  <c:v>-59.9</c:v>
                </c:pt>
                <c:pt idx="94">
                  <c:v>-64.2</c:v>
                </c:pt>
                <c:pt idx="95">
                  <c:v>62</c:v>
                </c:pt>
                <c:pt idx="96">
                  <c:v>-74.7</c:v>
                </c:pt>
                <c:pt idx="97">
                  <c:v>-64.099999999999994</c:v>
                </c:pt>
                <c:pt idx="98">
                  <c:v>-82.8</c:v>
                </c:pt>
                <c:pt idx="99">
                  <c:v>-60</c:v>
                </c:pt>
                <c:pt idx="100">
                  <c:v>-63.5</c:v>
                </c:pt>
                <c:pt idx="101">
                  <c:v>-62.9</c:v>
                </c:pt>
                <c:pt idx="102">
                  <c:v>-60</c:v>
                </c:pt>
                <c:pt idx="103">
                  <c:v>-59</c:v>
                </c:pt>
                <c:pt idx="104">
                  <c:v>-151</c:v>
                </c:pt>
                <c:pt idx="105">
                  <c:v>-60.6</c:v>
                </c:pt>
                <c:pt idx="106">
                  <c:v>-60</c:v>
                </c:pt>
                <c:pt idx="107">
                  <c:v>-61.7</c:v>
                </c:pt>
                <c:pt idx="108">
                  <c:v>-93.5</c:v>
                </c:pt>
                <c:pt idx="109">
                  <c:v>-62.4</c:v>
                </c:pt>
                <c:pt idx="110">
                  <c:v>-66</c:v>
                </c:pt>
                <c:pt idx="111">
                  <c:v>-69.099999999999994</c:v>
                </c:pt>
                <c:pt idx="112">
                  <c:v>-53.3</c:v>
                </c:pt>
                <c:pt idx="113">
                  <c:v>52.2</c:v>
                </c:pt>
                <c:pt idx="114">
                  <c:v>-104.6</c:v>
                </c:pt>
              </c:numCache>
            </c:numRef>
          </c:xVal>
          <c:yVal>
            <c:numRef>
              <c:f>'Figure 4a (top panel)'!$N$4:$N$118</c:f>
              <c:numCache>
                <c:formatCode>General</c:formatCode>
                <c:ptCount val="115"/>
                <c:pt idx="0">
                  <c:v>-38.9</c:v>
                </c:pt>
                <c:pt idx="1">
                  <c:v>-7.6</c:v>
                </c:pt>
                <c:pt idx="2">
                  <c:v>-39.700000000000003</c:v>
                </c:pt>
                <c:pt idx="3">
                  <c:v>-28.1</c:v>
                </c:pt>
                <c:pt idx="4">
                  <c:v>-39.9</c:v>
                </c:pt>
                <c:pt idx="5">
                  <c:v>-19.8</c:v>
                </c:pt>
                <c:pt idx="6">
                  <c:v>-13.1</c:v>
                </c:pt>
                <c:pt idx="7">
                  <c:v>-38.700000000000003</c:v>
                </c:pt>
                <c:pt idx="8">
                  <c:v>-29.3</c:v>
                </c:pt>
                <c:pt idx="9">
                  <c:v>-11</c:v>
                </c:pt>
                <c:pt idx="10">
                  <c:v>-22.2</c:v>
                </c:pt>
                <c:pt idx="11">
                  <c:v>-37.299999999999997</c:v>
                </c:pt>
                <c:pt idx="12">
                  <c:v>-21</c:v>
                </c:pt>
                <c:pt idx="13">
                  <c:v>52.3</c:v>
                </c:pt>
                <c:pt idx="14">
                  <c:v>47</c:v>
                </c:pt>
                <c:pt idx="15">
                  <c:v>-23.1</c:v>
                </c:pt>
                <c:pt idx="16">
                  <c:v>-37.6</c:v>
                </c:pt>
                <c:pt idx="17">
                  <c:v>-25.6</c:v>
                </c:pt>
                <c:pt idx="18">
                  <c:v>-30.6</c:v>
                </c:pt>
                <c:pt idx="19">
                  <c:v>-20.5</c:v>
                </c:pt>
                <c:pt idx="20">
                  <c:v>9.9</c:v>
                </c:pt>
                <c:pt idx="21">
                  <c:v>-20.100000000000001</c:v>
                </c:pt>
                <c:pt idx="22">
                  <c:v>-38.9</c:v>
                </c:pt>
                <c:pt idx="23">
                  <c:v>-19.399999999999999</c:v>
                </c:pt>
                <c:pt idx="24">
                  <c:v>-39.5</c:v>
                </c:pt>
                <c:pt idx="25">
                  <c:v>-36.5</c:v>
                </c:pt>
                <c:pt idx="26">
                  <c:v>-20.2</c:v>
                </c:pt>
                <c:pt idx="27">
                  <c:v>-41.3</c:v>
                </c:pt>
                <c:pt idx="28">
                  <c:v>-38.6</c:v>
                </c:pt>
                <c:pt idx="29">
                  <c:v>14.1</c:v>
                </c:pt>
                <c:pt idx="30">
                  <c:v>13.1</c:v>
                </c:pt>
                <c:pt idx="31">
                  <c:v>-15.3</c:v>
                </c:pt>
                <c:pt idx="32">
                  <c:v>-39.6</c:v>
                </c:pt>
                <c:pt idx="33">
                  <c:v>-39.799999999999997</c:v>
                </c:pt>
                <c:pt idx="34">
                  <c:v>-42.8</c:v>
                </c:pt>
                <c:pt idx="35">
                  <c:v>-38.299999999999997</c:v>
                </c:pt>
                <c:pt idx="36">
                  <c:v>-13.4</c:v>
                </c:pt>
                <c:pt idx="37">
                  <c:v>-40.700000000000003</c:v>
                </c:pt>
                <c:pt idx="38">
                  <c:v>-28.5</c:v>
                </c:pt>
                <c:pt idx="39">
                  <c:v>80.2</c:v>
                </c:pt>
                <c:pt idx="40">
                  <c:v>-37.799999999999997</c:v>
                </c:pt>
                <c:pt idx="41">
                  <c:v>-16.600000000000001</c:v>
                </c:pt>
                <c:pt idx="42">
                  <c:v>-37.5</c:v>
                </c:pt>
                <c:pt idx="43">
                  <c:v>-34.6</c:v>
                </c:pt>
                <c:pt idx="44">
                  <c:v>-39.6</c:v>
                </c:pt>
                <c:pt idx="45">
                  <c:v>-13.5</c:v>
                </c:pt>
                <c:pt idx="46">
                  <c:v>-9.5</c:v>
                </c:pt>
                <c:pt idx="47">
                  <c:v>-32.700000000000003</c:v>
                </c:pt>
                <c:pt idx="48">
                  <c:v>24.2</c:v>
                </c:pt>
                <c:pt idx="49">
                  <c:v>-17</c:v>
                </c:pt>
                <c:pt idx="50">
                  <c:v>-13.1</c:v>
                </c:pt>
                <c:pt idx="51">
                  <c:v>0.5</c:v>
                </c:pt>
                <c:pt idx="52">
                  <c:v>-37.700000000000003</c:v>
                </c:pt>
                <c:pt idx="53">
                  <c:v>-26.5</c:v>
                </c:pt>
                <c:pt idx="54">
                  <c:v>13.4</c:v>
                </c:pt>
                <c:pt idx="55">
                  <c:v>10.199999999999999</c:v>
                </c:pt>
                <c:pt idx="56">
                  <c:v>-11.1</c:v>
                </c:pt>
                <c:pt idx="57">
                  <c:v>-40.1</c:v>
                </c:pt>
                <c:pt idx="58">
                  <c:v>-16.7</c:v>
                </c:pt>
                <c:pt idx="59">
                  <c:v>-39.200000000000003</c:v>
                </c:pt>
                <c:pt idx="60">
                  <c:v>-85.5</c:v>
                </c:pt>
                <c:pt idx="61">
                  <c:v>11.7</c:v>
                </c:pt>
                <c:pt idx="62">
                  <c:v>-37.1</c:v>
                </c:pt>
                <c:pt idx="63">
                  <c:v>-26.9</c:v>
                </c:pt>
                <c:pt idx="64">
                  <c:v>-39.9</c:v>
                </c:pt>
                <c:pt idx="65">
                  <c:v>-18.399999999999999</c:v>
                </c:pt>
                <c:pt idx="66">
                  <c:v>-26.4</c:v>
                </c:pt>
                <c:pt idx="67">
                  <c:v>-38.1</c:v>
                </c:pt>
                <c:pt idx="68">
                  <c:v>1</c:v>
                </c:pt>
                <c:pt idx="69">
                  <c:v>36.5</c:v>
                </c:pt>
                <c:pt idx="70">
                  <c:v>-35.5</c:v>
                </c:pt>
                <c:pt idx="71">
                  <c:v>-38.6</c:v>
                </c:pt>
                <c:pt idx="72">
                  <c:v>-46.5</c:v>
                </c:pt>
                <c:pt idx="73">
                  <c:v>-88.7</c:v>
                </c:pt>
                <c:pt idx="74">
                  <c:v>20.3</c:v>
                </c:pt>
                <c:pt idx="75">
                  <c:v>-11</c:v>
                </c:pt>
                <c:pt idx="76">
                  <c:v>-18.8</c:v>
                </c:pt>
                <c:pt idx="77">
                  <c:v>-34.799999999999997</c:v>
                </c:pt>
                <c:pt idx="78">
                  <c:v>29.4</c:v>
                </c:pt>
                <c:pt idx="79">
                  <c:v>36.200000000000003</c:v>
                </c:pt>
                <c:pt idx="80">
                  <c:v>-33.700000000000003</c:v>
                </c:pt>
                <c:pt idx="81">
                  <c:v>-10.8</c:v>
                </c:pt>
                <c:pt idx="82">
                  <c:v>-39.700000000000003</c:v>
                </c:pt>
                <c:pt idx="83">
                  <c:v>-28.5</c:v>
                </c:pt>
                <c:pt idx="84">
                  <c:v>-39.799999999999997</c:v>
                </c:pt>
                <c:pt idx="85">
                  <c:v>-38.1</c:v>
                </c:pt>
                <c:pt idx="86">
                  <c:v>-9.6</c:v>
                </c:pt>
                <c:pt idx="87">
                  <c:v>-37</c:v>
                </c:pt>
                <c:pt idx="88">
                  <c:v>31.8</c:v>
                </c:pt>
                <c:pt idx="89">
                  <c:v>40.9</c:v>
                </c:pt>
                <c:pt idx="90">
                  <c:v>11.2</c:v>
                </c:pt>
                <c:pt idx="91">
                  <c:v>-21.3</c:v>
                </c:pt>
                <c:pt idx="92">
                  <c:v>-38.9</c:v>
                </c:pt>
                <c:pt idx="93">
                  <c:v>-18.399999999999999</c:v>
                </c:pt>
                <c:pt idx="94">
                  <c:v>-22.1</c:v>
                </c:pt>
                <c:pt idx="95">
                  <c:v>4.8</c:v>
                </c:pt>
                <c:pt idx="96">
                  <c:v>-32.200000000000003</c:v>
                </c:pt>
                <c:pt idx="97">
                  <c:v>-38.799999999999997</c:v>
                </c:pt>
                <c:pt idx="98">
                  <c:v>-4.5999999999999996</c:v>
                </c:pt>
                <c:pt idx="99">
                  <c:v>-39.4</c:v>
                </c:pt>
                <c:pt idx="100">
                  <c:v>-23.4</c:v>
                </c:pt>
                <c:pt idx="101">
                  <c:v>-20.6</c:v>
                </c:pt>
                <c:pt idx="102">
                  <c:v>-41.3</c:v>
                </c:pt>
                <c:pt idx="103">
                  <c:v>-29</c:v>
                </c:pt>
                <c:pt idx="104">
                  <c:v>79.2</c:v>
                </c:pt>
                <c:pt idx="105">
                  <c:v>-36.6</c:v>
                </c:pt>
                <c:pt idx="106">
                  <c:v>-39.9</c:v>
                </c:pt>
                <c:pt idx="107">
                  <c:v>-43.5</c:v>
                </c:pt>
                <c:pt idx="108">
                  <c:v>15.3</c:v>
                </c:pt>
                <c:pt idx="109">
                  <c:v>-23.8</c:v>
                </c:pt>
                <c:pt idx="110">
                  <c:v>-13.5</c:v>
                </c:pt>
                <c:pt idx="111">
                  <c:v>-9.5</c:v>
                </c:pt>
                <c:pt idx="112">
                  <c:v>-32.700000000000003</c:v>
                </c:pt>
                <c:pt idx="113">
                  <c:v>24.2</c:v>
                </c:pt>
                <c:pt idx="114">
                  <c:v>-17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96-8E48-9CB5-23C713B5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4666255"/>
        <c:axId val="1414633871"/>
      </c:scatterChart>
      <c:valAx>
        <c:axId val="1414666255"/>
        <c:scaling>
          <c:orientation val="minMax"/>
          <c:max val="180"/>
          <c:min val="-1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633871"/>
        <c:crosses val="autoZero"/>
        <c:crossBetween val="midCat"/>
        <c:majorUnit val="90"/>
      </c:valAx>
      <c:valAx>
        <c:axId val="1414633871"/>
        <c:scaling>
          <c:orientation val="minMax"/>
          <c:max val="180"/>
          <c:min val="-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666255"/>
        <c:crosses val="autoZero"/>
        <c:crossBetween val="midCat"/>
        <c:majorUnit val="9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622300</xdr:colOff>
      <xdr:row>8</xdr:row>
      <xdr:rowOff>190499</xdr:rowOff>
    </xdr:from>
    <xdr:to>
      <xdr:col>21</xdr:col>
      <xdr:colOff>774700</xdr:colOff>
      <xdr:row>42</xdr:row>
      <xdr:rowOff>78078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EC7E45C7-A163-6100-61AF-937B6A55A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948" t="7197" r="52614" b="57702"/>
        <a:stretch/>
      </xdr:blipFill>
      <xdr:spPr>
        <a:xfrm>
          <a:off x="13411200" y="1790699"/>
          <a:ext cx="5105400" cy="6364579"/>
        </a:xfrm>
        <a:prstGeom prst="rect">
          <a:avLst/>
        </a:prstGeom>
      </xdr:spPr>
    </xdr:pic>
    <xdr:clientData/>
  </xdr:twoCellAnchor>
  <xdr:twoCellAnchor>
    <xdr:from>
      <xdr:col>3</xdr:col>
      <xdr:colOff>57150</xdr:colOff>
      <xdr:row>13</xdr:row>
      <xdr:rowOff>44450</xdr:rowOff>
    </xdr:from>
    <xdr:to>
      <xdr:col>14</xdr:col>
      <xdr:colOff>609600</xdr:colOff>
      <xdr:row>39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B6FFEA-C86A-694F-A0B0-D1310D3E9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152400</xdr:colOff>
      <xdr:row>39</xdr:row>
      <xdr:rowOff>25400</xdr:rowOff>
    </xdr:from>
    <xdr:to>
      <xdr:col>10</xdr:col>
      <xdr:colOff>685800</xdr:colOff>
      <xdr:row>41</xdr:row>
      <xdr:rowOff>25400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ED11DF-6FEA-5F0B-81B2-8AC031E642A3}"/>
            </a:ext>
          </a:extLst>
        </xdr:cNvPr>
        <xdr:cNvSpPr txBox="1"/>
      </xdr:nvSpPr>
      <xdr:spPr>
        <a:xfrm>
          <a:off x="7162800" y="7531100"/>
          <a:ext cx="21844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Elution Volume (mL)</a:t>
          </a:r>
        </a:p>
      </xdr:txBody>
    </xdr:sp>
    <xdr:clientData/>
  </xdr:twoCellAnchor>
  <xdr:twoCellAnchor>
    <xdr:from>
      <xdr:col>2</xdr:col>
      <xdr:colOff>520700</xdr:colOff>
      <xdr:row>22</xdr:row>
      <xdr:rowOff>76200</xdr:rowOff>
    </xdr:from>
    <xdr:to>
      <xdr:col>3</xdr:col>
      <xdr:colOff>76200</xdr:colOff>
      <xdr:row>28</xdr:row>
      <xdr:rowOff>50800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592C035-EA0F-E04D-B0E7-E77A30C080B2}"/>
            </a:ext>
          </a:extLst>
        </xdr:cNvPr>
        <xdr:cNvSpPr txBox="1"/>
      </xdr:nvSpPr>
      <xdr:spPr>
        <a:xfrm rot="16200000">
          <a:off x="2209800" y="4711700"/>
          <a:ext cx="111760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UV (mAU)</a:t>
          </a:r>
        </a:p>
      </xdr:txBody>
    </xdr:sp>
    <xdr:clientData/>
  </xdr:twoCellAnchor>
  <xdr:oneCellAnchor>
    <xdr:from>
      <xdr:col>15</xdr:col>
      <xdr:colOff>471859</xdr:colOff>
      <xdr:row>22</xdr:row>
      <xdr:rowOff>63499</xdr:rowOff>
    </xdr:from>
    <xdr:ext cx="298672" cy="89124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5B69D83-B360-BD77-0B99-615F57CD06C4}"/>
            </a:ext>
          </a:extLst>
        </xdr:cNvPr>
        <xdr:cNvSpPr txBox="1"/>
      </xdr:nvSpPr>
      <xdr:spPr>
        <a:xfrm rot="16200000">
          <a:off x="12964473" y="4626985"/>
          <a:ext cx="891244" cy="298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Intensity </a:t>
          </a:r>
        </a:p>
      </xdr:txBody>
    </xdr:sp>
    <xdr:clientData/>
  </xdr:oneCellAnchor>
  <xdr:oneCellAnchor>
    <xdr:from>
      <xdr:col>18</xdr:col>
      <xdr:colOff>622300</xdr:colOff>
      <xdr:row>41</xdr:row>
      <xdr:rowOff>38100</xdr:rowOff>
    </xdr:from>
    <xdr:ext cx="1012457" cy="2986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7253734-22AD-D1CF-036D-FA7EC1A057D7}"/>
            </a:ext>
          </a:extLst>
        </xdr:cNvPr>
        <xdr:cNvSpPr txBox="1"/>
      </xdr:nvSpPr>
      <xdr:spPr>
        <a:xfrm>
          <a:off x="15887700" y="7924800"/>
          <a:ext cx="1012457" cy="298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Mass (Da)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660400</xdr:colOff>
      <xdr:row>5</xdr:row>
      <xdr:rowOff>63500</xdr:rowOff>
    </xdr:from>
    <xdr:to>
      <xdr:col>18</xdr:col>
      <xdr:colOff>386529</xdr:colOff>
      <xdr:row>26</xdr:row>
      <xdr:rowOff>160174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7FBDCA-2FAE-7043-8CF1-882EE24ED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7</xdr:col>
      <xdr:colOff>520116</xdr:colOff>
      <xdr:row>19</xdr:row>
      <xdr:rowOff>150296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9FD67D-506D-F640-A14B-6F9340814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508000</xdr:colOff>
      <xdr:row>4</xdr:row>
      <xdr:rowOff>177800</xdr:rowOff>
    </xdr:from>
    <xdr:ext cx="321050" cy="23777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227EAF-2498-4047-9228-9482801D86AD}"/>
            </a:ext>
          </a:extLst>
        </xdr:cNvPr>
        <xdr:cNvSpPr txBox="1"/>
      </xdr:nvSpPr>
      <xdr:spPr>
        <a:xfrm rot="16200000">
          <a:off x="1956141" y="2031659"/>
          <a:ext cx="2377767" cy="32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Symbol" pitchFamily="2" charset="2"/>
            </a:rPr>
            <a:t>Dd</a:t>
          </a:r>
          <a:r>
            <a:rPr lang="en-US" sz="1400"/>
            <a:t>C</a:t>
          </a:r>
          <a:r>
            <a:rPr lang="en-US" sz="1400">
              <a:latin typeface="Symbol" pitchFamily="2" charset="2"/>
            </a:rPr>
            <a:t>a</a:t>
          </a:r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[CD28H - coil] (p.p.m.)</a:t>
          </a:r>
        </a:p>
      </xdr:txBody>
    </xdr:sp>
    <xdr:clientData/>
  </xdr:oneCellAnchor>
  <xdr:oneCellAnchor>
    <xdr:from>
      <xdr:col>5</xdr:col>
      <xdr:colOff>12700</xdr:colOff>
      <xdr:row>20</xdr:row>
      <xdr:rowOff>63500</xdr:rowOff>
    </xdr:from>
    <xdr:ext cx="1421928" cy="2986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343152F-5DA0-2154-92A4-5D91E119FF93}"/>
            </a:ext>
          </a:extLst>
        </xdr:cNvPr>
        <xdr:cNvSpPr txBox="1"/>
      </xdr:nvSpPr>
      <xdr:spPr>
        <a:xfrm>
          <a:off x="4140200" y="3937000"/>
          <a:ext cx="1421928" cy="298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Glycine residue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101600</xdr:rowOff>
    </xdr:from>
    <xdr:to>
      <xdr:col>22</xdr:col>
      <xdr:colOff>666185</xdr:colOff>
      <xdr:row>27</xdr:row>
      <xdr:rowOff>68064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7FB142-960C-0142-BFC3-37B191631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774700</xdr:colOff>
      <xdr:row>28</xdr:row>
      <xdr:rowOff>0</xdr:rowOff>
    </xdr:from>
    <xdr:ext cx="1411925" cy="298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0F20CB-895F-A861-99D0-27BD7B9B244D}"/>
            </a:ext>
          </a:extLst>
        </xdr:cNvPr>
        <xdr:cNvSpPr txBox="1"/>
      </xdr:nvSpPr>
      <xdr:spPr>
        <a:xfrm>
          <a:off x="12217400" y="5359400"/>
          <a:ext cx="1411925" cy="298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CD28H residue</a:t>
          </a:r>
        </a:p>
      </xdr:txBody>
    </xdr:sp>
    <xdr:clientData/>
  </xdr:oneCellAnchor>
  <xdr:oneCellAnchor>
    <xdr:from>
      <xdr:col>7</xdr:col>
      <xdr:colOff>522310</xdr:colOff>
      <xdr:row>10</xdr:row>
      <xdr:rowOff>23790</xdr:rowOff>
    </xdr:from>
    <xdr:ext cx="312265" cy="239828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6AC9709-C3A8-DC2A-65C3-6DB7FF57A443}"/>
            </a:ext>
          </a:extLst>
        </xdr:cNvPr>
        <xdr:cNvSpPr txBox="1"/>
      </xdr:nvSpPr>
      <xdr:spPr>
        <a:xfrm rot="16200000">
          <a:off x="5257800" y="2971800"/>
          <a:ext cx="2398285" cy="312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Symbol" pitchFamily="2" charset="2"/>
              <a:cs typeface="Arial" panose="020B0604020202020204" pitchFamily="34" charset="0"/>
            </a:rPr>
            <a:t>Dd</a:t>
          </a:r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C</a:t>
          </a:r>
          <a:r>
            <a:rPr lang="en-US" sz="1400">
              <a:latin typeface="Symbol" pitchFamily="2" charset="2"/>
              <a:cs typeface="Arial" panose="020B0604020202020204" pitchFamily="34" charset="0"/>
            </a:rPr>
            <a:t>a</a:t>
          </a:r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[CD28H - coil] (p.p.m.)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1016000</xdr:colOff>
      <xdr:row>3</xdr:row>
      <xdr:rowOff>101600</xdr:rowOff>
    </xdr:from>
    <xdr:to>
      <xdr:col>12</xdr:col>
      <xdr:colOff>469900</xdr:colOff>
      <xdr:row>38</xdr:row>
      <xdr:rowOff>166298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8AE6944-ED19-AA86-48B1-1BF4AABBD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0" y="749300"/>
          <a:ext cx="10198100" cy="6821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279400</xdr:colOff>
      <xdr:row>3</xdr:row>
      <xdr:rowOff>38100</xdr:rowOff>
    </xdr:from>
    <xdr:to>
      <xdr:col>11</xdr:col>
      <xdr:colOff>685800</xdr:colOff>
      <xdr:row>38</xdr:row>
      <xdr:rowOff>104242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45D7AE-3481-AA9B-AD18-40FFF2EC3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" y="774700"/>
          <a:ext cx="9740900" cy="67336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469900</xdr:colOff>
      <xdr:row>57</xdr:row>
      <xdr:rowOff>38100</xdr:rowOff>
    </xdr:from>
    <xdr:to>
      <xdr:col>23</xdr:col>
      <xdr:colOff>691588</xdr:colOff>
      <xdr:row>87</xdr:row>
      <xdr:rowOff>180634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0C6AD4-2D7D-AE49-9A6F-4F32B10DF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533400</xdr:colOff>
      <xdr:row>88</xdr:row>
      <xdr:rowOff>38100</xdr:rowOff>
    </xdr:from>
    <xdr:ext cx="1747081" cy="32816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326CA6-07BD-713D-CF68-9B05CAC69B3C}"/>
            </a:ext>
          </a:extLst>
        </xdr:cNvPr>
        <xdr:cNvSpPr txBox="1"/>
      </xdr:nvSpPr>
      <xdr:spPr>
        <a:xfrm>
          <a:off x="18808700" y="17030700"/>
          <a:ext cx="1747081" cy="32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Wavelength (nm)</a:t>
          </a:r>
        </a:p>
      </xdr:txBody>
    </xdr:sp>
    <xdr:clientData/>
  </xdr:oneCellAnchor>
  <xdr:oneCellAnchor>
    <xdr:from>
      <xdr:col>14</xdr:col>
      <xdr:colOff>1065236</xdr:colOff>
      <xdr:row>66</xdr:row>
      <xdr:rowOff>141265</xdr:rowOff>
    </xdr:from>
    <xdr:ext cx="332912" cy="261578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640B7CE-57A0-C151-6815-B2D3EE0BE842}"/>
            </a:ext>
          </a:extLst>
        </xdr:cNvPr>
        <xdr:cNvSpPr txBox="1"/>
      </xdr:nvSpPr>
      <xdr:spPr>
        <a:xfrm rot="16200000">
          <a:off x="11849101" y="14084300"/>
          <a:ext cx="2615781" cy="332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600">
              <a:latin typeface="Arial" panose="020B0604020202020204" pitchFamily="34" charset="0"/>
              <a:cs typeface="Arial" panose="020B0604020202020204" pitchFamily="34" charset="0"/>
            </a:rPr>
            <a:t>[θ] (</a:t>
          </a:r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deg⋅cm2⋅dmol-1) (103)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65</xdr:row>
      <xdr:rowOff>108186</xdr:rowOff>
    </xdr:from>
    <xdr:to>
      <xdr:col>24</xdr:col>
      <xdr:colOff>401889</xdr:colOff>
      <xdr:row>94</xdr:row>
      <xdr:rowOff>22332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BA7C7C-1B7D-444D-B7E6-84F8347A7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477732</xdr:colOff>
      <xdr:row>67</xdr:row>
      <xdr:rowOff>127585</xdr:rowOff>
    </xdr:from>
    <xdr:to>
      <xdr:col>40</xdr:col>
      <xdr:colOff>407320</xdr:colOff>
      <xdr:row>98</xdr:row>
      <xdr:rowOff>79619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C327B1-213A-8C46-83D0-98B17EA32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381000</xdr:colOff>
      <xdr:row>5</xdr:row>
      <xdr:rowOff>177800</xdr:rowOff>
    </xdr:from>
    <xdr:to>
      <xdr:col>13</xdr:col>
      <xdr:colOff>579773</xdr:colOff>
      <xdr:row>33</xdr:row>
      <xdr:rowOff>157915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30307C2-6657-C643-B6FB-735CB71B62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6</xdr:col>
      <xdr:colOff>635000</xdr:colOff>
      <xdr:row>34</xdr:row>
      <xdr:rowOff>0</xdr:rowOff>
    </xdr:from>
    <xdr:ext cx="2192203" cy="3281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5B027C-8DF0-5AC2-5C3B-BE2005430339}"/>
            </a:ext>
          </a:extLst>
        </xdr:cNvPr>
        <xdr:cNvSpPr txBox="1"/>
      </xdr:nvSpPr>
      <xdr:spPr>
        <a:xfrm>
          <a:off x="7302500" y="6642100"/>
          <a:ext cx="2192203" cy="32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Temperature (degree)</a:t>
          </a:r>
        </a:p>
      </xdr:txBody>
    </xdr:sp>
    <xdr:clientData/>
  </xdr:oneCellAnchor>
  <xdr:oneCellAnchor>
    <xdr:from>
      <xdr:col>0</xdr:col>
      <xdr:colOff>2488492</xdr:colOff>
      <xdr:row>11</xdr:row>
      <xdr:rowOff>13408</xdr:rowOff>
    </xdr:from>
    <xdr:ext cx="332912" cy="30492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F5666B3-CD84-4863-6BAD-47C9106508CD}"/>
            </a:ext>
          </a:extLst>
        </xdr:cNvPr>
        <xdr:cNvSpPr txBox="1"/>
      </xdr:nvSpPr>
      <xdr:spPr>
        <a:xfrm rot="16200000">
          <a:off x="1130300" y="3632200"/>
          <a:ext cx="3049296" cy="332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600">
              <a:latin typeface="Arial" panose="020B0604020202020204" pitchFamily="34" charset="0"/>
              <a:cs typeface="Arial" panose="020B0604020202020204" pitchFamily="34" charset="0"/>
            </a:rPr>
            <a:t>[θ] </a:t>
          </a:r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at 196 nm (deg⋅cm2⋅dmol-1)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431800</xdr:colOff>
      <xdr:row>6</xdr:row>
      <xdr:rowOff>88900</xdr:rowOff>
    </xdr:from>
    <xdr:to>
      <xdr:col>16</xdr:col>
      <xdr:colOff>101600</xdr:colOff>
      <xdr:row>28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97F1DE-7121-FF4B-9289-C8392F2D8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152400</xdr:colOff>
      <xdr:row>29</xdr:row>
      <xdr:rowOff>25400</xdr:rowOff>
    </xdr:from>
    <xdr:ext cx="2363211" cy="32816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459C05-12C9-95DB-292F-0E757C13487B}"/>
            </a:ext>
          </a:extLst>
        </xdr:cNvPr>
        <xdr:cNvSpPr txBox="1"/>
      </xdr:nvSpPr>
      <xdr:spPr>
        <a:xfrm>
          <a:off x="8407400" y="5613400"/>
          <a:ext cx="2363211" cy="3281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CD28H proline residues</a:t>
          </a:r>
        </a:p>
      </xdr:txBody>
    </xdr:sp>
    <xdr:clientData/>
  </xdr:oneCellAnchor>
  <xdr:oneCellAnchor>
    <xdr:from>
      <xdr:col>5</xdr:col>
      <xdr:colOff>802494</xdr:colOff>
      <xdr:row>12</xdr:row>
      <xdr:rowOff>63500</xdr:rowOff>
    </xdr:from>
    <xdr:ext cx="515910" cy="17883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6283E01-79CD-DCA5-D750-A9F905257FB5}"/>
            </a:ext>
          </a:extLst>
        </xdr:cNvPr>
        <xdr:cNvSpPr txBox="1"/>
      </xdr:nvSpPr>
      <xdr:spPr>
        <a:xfrm rot="16200000">
          <a:off x="4293796" y="3049198"/>
          <a:ext cx="1788305" cy="515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latin typeface="Symbol" pitchFamily="2" charset="2"/>
              <a:cs typeface="Arial" panose="020B0604020202020204" pitchFamily="34" charset="0"/>
            </a:rPr>
            <a:t>d</a:t>
          </a:r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C</a:t>
          </a:r>
          <a:r>
            <a:rPr lang="en-US" sz="1600">
              <a:latin typeface="Symbol" pitchFamily="2" charset="2"/>
              <a:cs typeface="Arial" panose="020B0604020202020204" pitchFamily="34" charset="0"/>
            </a:rPr>
            <a:t>b-d</a:t>
          </a:r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C</a:t>
          </a:r>
          <a:r>
            <a:rPr lang="en-US" sz="1600">
              <a:latin typeface="Symbol" pitchFamily="2" charset="2"/>
              <a:cs typeface="Arial" panose="020B0604020202020204" pitchFamily="34" charset="0"/>
            </a:rPr>
            <a:t>g</a:t>
          </a:r>
          <a:r>
            <a:rPr lang="en-US" sz="1600">
              <a:latin typeface="Arial" panose="020B0604020202020204" pitchFamily="34" charset="0"/>
              <a:cs typeface="Arial" panose="020B0604020202020204" pitchFamily="34" charset="0"/>
            </a:rPr>
            <a:t> (p.p.m.)</a:t>
          </a:r>
        </a:p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711200</xdr:colOff>
      <xdr:row>11</xdr:row>
      <xdr:rowOff>114300</xdr:rowOff>
    </xdr:from>
    <xdr:to>
      <xdr:col>13</xdr:col>
      <xdr:colOff>152400</xdr:colOff>
      <xdr:row>33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F1E1F9-C4DF-9B46-83A8-48B6EA0FD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635000</xdr:colOff>
      <xdr:row>31</xdr:row>
      <xdr:rowOff>25400</xdr:rowOff>
    </xdr:from>
    <xdr:ext cx="1551450" cy="2986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29CD4F-DE03-6A1D-2273-1D0F761C052D}"/>
            </a:ext>
          </a:extLst>
        </xdr:cNvPr>
        <xdr:cNvSpPr txBox="1"/>
      </xdr:nvSpPr>
      <xdr:spPr>
        <a:xfrm>
          <a:off x="10998200" y="5994400"/>
          <a:ext cx="1551450" cy="298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Wavelength (nm)</a:t>
          </a:r>
        </a:p>
      </xdr:txBody>
    </xdr:sp>
    <xdr:clientData/>
  </xdr:oneCellAnchor>
  <xdr:oneCellAnchor>
    <xdr:from>
      <xdr:col>4</xdr:col>
      <xdr:colOff>372166</xdr:colOff>
      <xdr:row>16</xdr:row>
      <xdr:rowOff>165100</xdr:rowOff>
    </xdr:from>
    <xdr:ext cx="302840" cy="192347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FA47A3-B3FD-BFE0-9B00-F5018271B50C}"/>
            </a:ext>
          </a:extLst>
        </xdr:cNvPr>
        <xdr:cNvSpPr txBox="1"/>
      </xdr:nvSpPr>
      <xdr:spPr>
        <a:xfrm rot="16200000">
          <a:off x="7448551" y="4086915"/>
          <a:ext cx="1923470" cy="302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l-GR" sz="1400">
              <a:latin typeface="Arial" panose="020B0604020202020204" pitchFamily="34" charset="0"/>
              <a:cs typeface="Arial" panose="020B0604020202020204" pitchFamily="34" charset="0"/>
            </a:rPr>
            <a:t>[θ] (</a:t>
          </a:r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deg⋅cm2⋅dmol-1)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207309</xdr:colOff>
      <xdr:row>5</xdr:row>
      <xdr:rowOff>43142</xdr:rowOff>
    </xdr:from>
    <xdr:to>
      <xdr:col>8</xdr:col>
      <xdr:colOff>660390</xdr:colOff>
      <xdr:row>27</xdr:row>
      <xdr:rowOff>84331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918834F-9919-E145-A86A-C2302BDF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20</xdr:col>
      <xdr:colOff>489433</xdr:colOff>
      <xdr:row>27</xdr:row>
      <xdr:rowOff>41189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DEAB830-4BA5-5F42-84FE-A9E7BB4A6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347318</xdr:colOff>
      <xdr:row>5</xdr:row>
      <xdr:rowOff>113195</xdr:rowOff>
    </xdr:from>
    <xdr:to>
      <xdr:col>8</xdr:col>
      <xdr:colOff>759240</xdr:colOff>
      <xdr:row>26</xdr:row>
      <xdr:rowOff>124238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ADC847-58F7-EC41-9FF4-B021D4472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165100</xdr:colOff>
      <xdr:row>4</xdr:row>
      <xdr:rowOff>177800</xdr:rowOff>
    </xdr:from>
    <xdr:to>
      <xdr:col>18</xdr:col>
      <xdr:colOff>601316</xdr:colOff>
      <xdr:row>28</xdr:row>
      <xdr:rowOff>7455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5C3FBB-29A6-8D47-809B-23B3D95EF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2</xdr:row>
      <xdr:rowOff>165100</xdr:rowOff>
    </xdr:from>
    <xdr:to>
      <xdr:col>12</xdr:col>
      <xdr:colOff>50800</xdr:colOff>
      <xdr:row>20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5F35E0-AC17-8041-85CA-FDEF6DA9D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524973</xdr:colOff>
      <xdr:row>5</xdr:row>
      <xdr:rowOff>76541</xdr:rowOff>
    </xdr:from>
    <xdr:ext cx="321050" cy="237776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A8BD588-9AA5-26D9-908F-C707B0AAD910}"/>
            </a:ext>
          </a:extLst>
        </xdr:cNvPr>
        <xdr:cNvSpPr txBox="1"/>
      </xdr:nvSpPr>
      <xdr:spPr>
        <a:xfrm rot="16200000">
          <a:off x="2798614" y="2120900"/>
          <a:ext cx="2377767" cy="32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Symbol" pitchFamily="2" charset="2"/>
            </a:rPr>
            <a:t>Dd</a:t>
          </a:r>
          <a:r>
            <a:rPr lang="en-US" sz="1400"/>
            <a:t>C</a:t>
          </a:r>
          <a:r>
            <a:rPr lang="en-US" sz="1400">
              <a:latin typeface="Symbol" pitchFamily="2" charset="2"/>
            </a:rPr>
            <a:t>a</a:t>
          </a:r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[CD28H - coil] (p.p.m.)</a:t>
          </a:r>
        </a:p>
      </xdr:txBody>
    </xdr:sp>
    <xdr:clientData/>
  </xdr:oneCellAnchor>
  <xdr:oneCellAnchor>
    <xdr:from>
      <xdr:col>7</xdr:col>
      <xdr:colOff>685800</xdr:colOff>
      <xdr:row>20</xdr:row>
      <xdr:rowOff>63500</xdr:rowOff>
    </xdr:from>
    <xdr:ext cx="2000676" cy="2986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FDA2ED-E2B0-49E1-8F8F-55C2BA662EB7}"/>
            </a:ext>
          </a:extLst>
        </xdr:cNvPr>
        <xdr:cNvSpPr txBox="1"/>
      </xdr:nvSpPr>
      <xdr:spPr>
        <a:xfrm>
          <a:off x="6464300" y="3937000"/>
          <a:ext cx="2000676" cy="2986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CD28H proline residue</a:t>
          </a:r>
        </a:p>
      </xdr:txBody>
    </xdr: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FPLC08242022_Cleaved_15N_CD28H42_Varvara 001" connectionId="3" xr16:uid="{D8284AE8-895F-CD4B-A596-F90AE0745B3C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_310helix_124_128_1_4" connectionId="1" xr16:uid="{4E8F9DFF-A89F-3647-A3D3-BE4E315B9F32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310helix_124-128-1" connectionId="2" xr16:uid="{C280CDB3-3BE4-C143-8CB1-748B65FD7B41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119-P121" connectionId="4" xr16:uid="{D41455FD-90E7-824E-AE3B-BE15252CEA78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142-P144-P147-P149" connectionId="5" xr16:uid="{C6FD1CEF-DF52-1249-9B6F-E1C31044EB87}" autoFormatId="16" applyNumberFormats="0" applyBorderFormats="0" applyFontFormats="1" applyPatternFormats="1" applyAlignmentFormats="0" applyWidthHeightFormats="0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9346-0F8A-FA43-8747-1054708215F2}">
  <dimension ref="A1:Q256"/>
  <sheetViews>
    <sheetView workbookViewId="0">
      <selection activeCell="B11" sqref="B11"/>
    </sheetView>
  </sheetViews>
  <sheetFormatPr baseColWidth="10" defaultRowHeight="15"/>
  <cols>
    <col min="1" max="1" width="16.1640625" customWidth="1"/>
  </cols>
  <sheetData>
    <row r="1" spans="1:17" ht="21">
      <c r="A1" s="20" t="s">
        <v>6</v>
      </c>
    </row>
    <row r="2" spans="1:17">
      <c r="A2" s="14"/>
      <c r="K2" s="14"/>
    </row>
    <row r="10" spans="1:17">
      <c r="Q10" t="s">
        <v>12</v>
      </c>
    </row>
    <row r="11" spans="1:17">
      <c r="A11" t="s">
        <v>31</v>
      </c>
    </row>
    <row r="13" spans="1:17">
      <c r="A13" s="5" t="s">
        <v>62</v>
      </c>
      <c r="B13" s="5" t="s">
        <v>61</v>
      </c>
    </row>
    <row r="14" spans="1:17">
      <c r="A14" s="5">
        <v>40.161999999999999</v>
      </c>
      <c r="B14" s="5">
        <v>0.95780560000000003</v>
      </c>
    </row>
    <row r="15" spans="1:17">
      <c r="A15" s="5">
        <v>40.408000000000001</v>
      </c>
      <c r="B15" s="5">
        <v>0.94169769999999997</v>
      </c>
    </row>
    <row r="16" spans="1:17">
      <c r="A16" s="5">
        <v>40.655000000000001</v>
      </c>
      <c r="B16" s="5">
        <v>0.94477990000000001</v>
      </c>
    </row>
    <row r="17" spans="1:2">
      <c r="A17" s="5">
        <v>40.901000000000003</v>
      </c>
      <c r="B17" s="5">
        <v>0.91950460000000001</v>
      </c>
    </row>
    <row r="18" spans="1:2">
      <c r="A18" s="5">
        <v>41.148000000000003</v>
      </c>
      <c r="B18" s="5">
        <v>0.92037179999999996</v>
      </c>
    </row>
    <row r="19" spans="1:2">
      <c r="A19" s="5">
        <v>41.393999999999998</v>
      </c>
      <c r="B19" s="5">
        <v>0.92335900000000004</v>
      </c>
    </row>
    <row r="20" spans="1:2">
      <c r="A20" s="5">
        <v>41.640999999999998</v>
      </c>
      <c r="B20" s="5">
        <v>0.94842859999999996</v>
      </c>
    </row>
    <row r="21" spans="1:2">
      <c r="A21" s="5">
        <v>41.887</v>
      </c>
      <c r="B21" s="5">
        <v>0.95728570000000002</v>
      </c>
    </row>
    <row r="22" spans="1:2">
      <c r="A22" s="5">
        <v>42.134</v>
      </c>
      <c r="B22" s="5">
        <v>0.97819650000000002</v>
      </c>
    </row>
    <row r="23" spans="1:2">
      <c r="A23" s="5">
        <v>42.38</v>
      </c>
      <c r="B23" s="5">
        <v>0.98304550000000002</v>
      </c>
    </row>
    <row r="24" spans="1:2">
      <c r="A24" s="5">
        <v>42.627000000000002</v>
      </c>
      <c r="B24" s="5">
        <v>1.009045</v>
      </c>
    </row>
    <row r="25" spans="1:2">
      <c r="A25" s="5">
        <v>42.872999999999998</v>
      </c>
      <c r="B25" s="5">
        <v>1.049312</v>
      </c>
    </row>
    <row r="26" spans="1:2">
      <c r="A26" s="5">
        <v>43.12</v>
      </c>
      <c r="B26" s="5">
        <v>1.071793</v>
      </c>
    </row>
    <row r="27" spans="1:2">
      <c r="A27" s="5">
        <v>43.366</v>
      </c>
      <c r="B27" s="5">
        <v>1.1377029999999999</v>
      </c>
    </row>
    <row r="28" spans="1:2">
      <c r="A28" s="5">
        <v>43.613</v>
      </c>
      <c r="B28" s="5">
        <v>1.1760029999999999</v>
      </c>
    </row>
    <row r="29" spans="1:2">
      <c r="A29" s="5">
        <v>43.859000000000002</v>
      </c>
      <c r="B29" s="5">
        <v>1.237619</v>
      </c>
    </row>
    <row r="30" spans="1:2">
      <c r="A30" s="5">
        <v>44.106000000000002</v>
      </c>
      <c r="B30" s="5">
        <v>1.2891090000000001</v>
      </c>
    </row>
    <row r="31" spans="1:2">
      <c r="A31" s="5">
        <v>44.351999999999997</v>
      </c>
      <c r="B31" s="5">
        <v>1.3460749999999999</v>
      </c>
    </row>
    <row r="32" spans="1:2">
      <c r="A32" s="5">
        <v>44.598999999999997</v>
      </c>
      <c r="B32" s="5">
        <v>1.385599</v>
      </c>
    </row>
    <row r="33" spans="1:7">
      <c r="A33" s="5">
        <v>44.844999999999999</v>
      </c>
      <c r="B33" s="5">
        <v>1.4357340000000001</v>
      </c>
    </row>
    <row r="34" spans="1:7">
      <c r="A34" s="5">
        <v>45.091999999999999</v>
      </c>
      <c r="B34" s="5">
        <v>1.4856819999999999</v>
      </c>
    </row>
    <row r="35" spans="1:7">
      <c r="A35" s="5">
        <v>45.338000000000001</v>
      </c>
      <c r="B35" s="5">
        <v>1.505587</v>
      </c>
    </row>
    <row r="36" spans="1:7">
      <c r="A36" s="5">
        <v>45.585000000000001</v>
      </c>
      <c r="B36" s="5">
        <v>1.5257799999999999</v>
      </c>
    </row>
    <row r="37" spans="1:7">
      <c r="A37" s="5">
        <v>45.831000000000003</v>
      </c>
      <c r="B37" s="5">
        <v>1.5439769999999999</v>
      </c>
    </row>
    <row r="38" spans="1:7">
      <c r="A38" s="5">
        <v>46.076999999999998</v>
      </c>
      <c r="B38" s="5">
        <v>1.571315</v>
      </c>
    </row>
    <row r="39" spans="1:7">
      <c r="A39" s="5">
        <v>46.323999999999998</v>
      </c>
      <c r="B39" s="5">
        <v>1.596052</v>
      </c>
    </row>
    <row r="40" spans="1:7">
      <c r="A40" s="5">
        <v>46.57</v>
      </c>
      <c r="B40" s="5">
        <v>1.6117840000000001</v>
      </c>
    </row>
    <row r="41" spans="1:7">
      <c r="A41" s="5">
        <v>46.817</v>
      </c>
      <c r="B41" s="5">
        <v>1.648793</v>
      </c>
    </row>
    <row r="42" spans="1:7">
      <c r="A42" s="5">
        <v>47.063000000000002</v>
      </c>
      <c r="B42" s="5">
        <v>1.738372</v>
      </c>
    </row>
    <row r="43" spans="1:7">
      <c r="A43" s="5">
        <v>47.31</v>
      </c>
      <c r="B43" s="5">
        <v>1.831523</v>
      </c>
    </row>
    <row r="44" spans="1:7">
      <c r="A44" s="5">
        <v>47.555999999999997</v>
      </c>
      <c r="B44" s="5">
        <v>1.938564</v>
      </c>
      <c r="E44" s="5"/>
      <c r="F44" s="5"/>
      <c r="G44" s="5"/>
    </row>
    <row r="45" spans="1:7">
      <c r="A45" s="5">
        <v>47.802999999999997</v>
      </c>
      <c r="B45" s="5">
        <v>2.1078899999999998</v>
      </c>
      <c r="E45" s="5"/>
      <c r="F45" s="5"/>
      <c r="G45" s="5"/>
    </row>
    <row r="46" spans="1:7">
      <c r="A46" s="5">
        <v>48.048999999999999</v>
      </c>
      <c r="B46" s="5">
        <v>2.2526929999999998</v>
      </c>
      <c r="E46" s="5"/>
      <c r="F46" s="5"/>
      <c r="G46" s="5"/>
    </row>
    <row r="47" spans="1:7">
      <c r="A47" s="5">
        <v>48.295999999999999</v>
      </c>
      <c r="B47" s="5">
        <v>2.4126759999999998</v>
      </c>
    </row>
    <row r="48" spans="1:7">
      <c r="A48" s="5">
        <v>48.542000000000002</v>
      </c>
      <c r="B48" s="5">
        <v>2.5502479999999998</v>
      </c>
    </row>
    <row r="49" spans="1:2">
      <c r="A49" s="5">
        <v>48.789000000000001</v>
      </c>
      <c r="B49" s="5">
        <v>2.6344630000000002</v>
      </c>
    </row>
    <row r="50" spans="1:2">
      <c r="A50" s="5">
        <v>49.034999999999997</v>
      </c>
      <c r="B50" s="5">
        <v>2.6939769999999998</v>
      </c>
    </row>
    <row r="51" spans="1:2">
      <c r="A51" s="5">
        <v>49.281999999999996</v>
      </c>
      <c r="B51" s="5">
        <v>2.700815</v>
      </c>
    </row>
    <row r="52" spans="1:2">
      <c r="A52" s="5">
        <v>49.527999999999999</v>
      </c>
      <c r="B52" s="5">
        <v>2.6472560000000001</v>
      </c>
    </row>
    <row r="53" spans="1:2">
      <c r="A53" s="5">
        <v>49.774999999999999</v>
      </c>
      <c r="B53" s="5">
        <v>2.5477340000000002</v>
      </c>
    </row>
    <row r="54" spans="1:2">
      <c r="A54" s="5">
        <v>50.021000000000001</v>
      </c>
      <c r="B54" s="5">
        <v>2.439298</v>
      </c>
    </row>
    <row r="55" spans="1:2">
      <c r="A55" s="5">
        <v>50.268000000000001</v>
      </c>
      <c r="B55" s="5">
        <v>2.2859790000000002</v>
      </c>
    </row>
    <row r="56" spans="1:2">
      <c r="A56" s="5">
        <v>50.514000000000003</v>
      </c>
      <c r="B56" s="5">
        <v>2.1539519999999999</v>
      </c>
    </row>
    <row r="57" spans="1:2">
      <c r="A57" s="5">
        <v>50.761000000000003</v>
      </c>
      <c r="B57" s="5">
        <v>1.996961</v>
      </c>
    </row>
    <row r="58" spans="1:2">
      <c r="A58" s="5">
        <v>51.006999999999998</v>
      </c>
      <c r="B58" s="5">
        <v>1.882463</v>
      </c>
    </row>
    <row r="59" spans="1:2">
      <c r="A59" s="5">
        <v>51.253999999999998</v>
      </c>
      <c r="B59" s="5">
        <v>1.7920700000000001</v>
      </c>
    </row>
    <row r="60" spans="1:2">
      <c r="A60" s="5">
        <v>51.5</v>
      </c>
      <c r="B60" s="5">
        <v>1.69259</v>
      </c>
    </row>
    <row r="61" spans="1:2">
      <c r="A61" s="5">
        <v>51.747</v>
      </c>
      <c r="B61" s="5">
        <v>1.617094</v>
      </c>
    </row>
    <row r="62" spans="1:2">
      <c r="A62" s="5">
        <v>51.993000000000002</v>
      </c>
      <c r="B62" s="5">
        <v>1.549293</v>
      </c>
    </row>
    <row r="63" spans="1:2">
      <c r="A63" s="5">
        <v>52.24</v>
      </c>
      <c r="B63" s="5">
        <v>1.5092350000000001</v>
      </c>
    </row>
    <row r="64" spans="1:2">
      <c r="A64" s="5">
        <v>52.485999999999997</v>
      </c>
      <c r="B64" s="5">
        <v>1.4844729999999999</v>
      </c>
    </row>
    <row r="65" spans="1:2">
      <c r="A65" s="5">
        <v>52.732999999999997</v>
      </c>
      <c r="B65" s="5">
        <v>1.434893</v>
      </c>
    </row>
    <row r="66" spans="1:2">
      <c r="A66" s="5">
        <v>52.978999999999999</v>
      </c>
      <c r="B66" s="5">
        <v>1.441082</v>
      </c>
    </row>
    <row r="67" spans="1:2">
      <c r="A67" s="5">
        <v>53.225000000000001</v>
      </c>
      <c r="B67" s="5">
        <v>1.4118409999999999</v>
      </c>
    </row>
    <row r="68" spans="1:2">
      <c r="A68" s="5">
        <v>53.472000000000001</v>
      </c>
      <c r="B68" s="5">
        <v>1.4133340000000001</v>
      </c>
    </row>
    <row r="69" spans="1:2">
      <c r="A69" s="5">
        <v>53.718000000000004</v>
      </c>
      <c r="B69" s="5">
        <v>1.4168989999999999</v>
      </c>
    </row>
    <row r="70" spans="1:2">
      <c r="A70" s="5">
        <v>53.965000000000003</v>
      </c>
      <c r="B70" s="5">
        <v>1.4182589999999999</v>
      </c>
    </row>
    <row r="71" spans="1:2">
      <c r="A71" s="5">
        <v>54.210999999999999</v>
      </c>
      <c r="B71" s="5">
        <v>1.409583</v>
      </c>
    </row>
    <row r="72" spans="1:2">
      <c r="A72" s="5">
        <v>54.457999999999998</v>
      </c>
      <c r="B72" s="5">
        <v>1.4086700000000001</v>
      </c>
    </row>
    <row r="73" spans="1:2">
      <c r="A73" s="5">
        <v>54.704000000000001</v>
      </c>
      <c r="B73" s="5">
        <v>1.3808240000000001</v>
      </c>
    </row>
    <row r="74" spans="1:2">
      <c r="A74" s="5">
        <v>54.951000000000001</v>
      </c>
      <c r="B74" s="5">
        <v>1.3876059999999999</v>
      </c>
    </row>
    <row r="75" spans="1:2">
      <c r="A75" s="5">
        <v>55.197000000000003</v>
      </c>
      <c r="B75" s="5">
        <v>1.3844540000000001</v>
      </c>
    </row>
    <row r="76" spans="1:2">
      <c r="A76" s="5">
        <v>55.444000000000003</v>
      </c>
      <c r="B76" s="5">
        <v>1.4217059999999999</v>
      </c>
    </row>
    <row r="77" spans="1:2">
      <c r="A77" s="5">
        <v>55.69</v>
      </c>
      <c r="B77" s="5">
        <v>1.4245490000000001</v>
      </c>
    </row>
    <row r="78" spans="1:2">
      <c r="A78" s="5">
        <v>55.936999999999998</v>
      </c>
      <c r="B78" s="5">
        <v>1.464723</v>
      </c>
    </row>
    <row r="79" spans="1:2">
      <c r="A79" s="5">
        <v>56.183</v>
      </c>
      <c r="B79" s="5">
        <v>1.4688349999999999</v>
      </c>
    </row>
    <row r="80" spans="1:2">
      <c r="A80" s="5">
        <v>56.43</v>
      </c>
      <c r="B80" s="5">
        <v>1.4937830000000001</v>
      </c>
    </row>
    <row r="81" spans="1:2">
      <c r="A81" s="5">
        <v>56.676000000000002</v>
      </c>
      <c r="B81" s="5">
        <v>1.5068779999999999</v>
      </c>
    </row>
    <row r="82" spans="1:2">
      <c r="A82" s="5">
        <v>56.923000000000002</v>
      </c>
      <c r="B82" s="5">
        <v>1.496175</v>
      </c>
    </row>
    <row r="83" spans="1:2">
      <c r="A83" s="5">
        <v>57.168999999999997</v>
      </c>
      <c r="B83" s="5">
        <v>1.4776860000000001</v>
      </c>
    </row>
    <row r="84" spans="1:2">
      <c r="A84" s="5">
        <v>57.415999999999997</v>
      </c>
      <c r="B84" s="5">
        <v>1.4684269999999999</v>
      </c>
    </row>
    <row r="85" spans="1:2">
      <c r="A85" s="5">
        <v>57.661999999999999</v>
      </c>
      <c r="B85" s="5">
        <v>1.4222399999999999</v>
      </c>
    </row>
    <row r="86" spans="1:2">
      <c r="A86" s="5">
        <v>57.908999999999999</v>
      </c>
      <c r="B86" s="5">
        <v>1.4231279999999999</v>
      </c>
    </row>
    <row r="87" spans="1:2">
      <c r="A87" s="5">
        <v>58.155000000000001</v>
      </c>
      <c r="B87" s="5">
        <v>1.4023840000000001</v>
      </c>
    </row>
    <row r="88" spans="1:2">
      <c r="A88" s="5">
        <v>58.402000000000001</v>
      </c>
      <c r="B88" s="5">
        <v>1.3756919999999999</v>
      </c>
    </row>
    <row r="89" spans="1:2">
      <c r="A89" s="5">
        <v>58.648000000000003</v>
      </c>
      <c r="B89" s="5">
        <v>1.3474489999999999</v>
      </c>
    </row>
    <row r="90" spans="1:2">
      <c r="A90" s="5">
        <v>58.895000000000003</v>
      </c>
      <c r="B90" s="5">
        <v>1.3423659999999999</v>
      </c>
    </row>
    <row r="91" spans="1:2">
      <c r="A91" s="5">
        <v>59.140999999999998</v>
      </c>
      <c r="B91" s="5">
        <v>1.314368</v>
      </c>
    </row>
    <row r="92" spans="1:2">
      <c r="A92" s="5">
        <v>59.387999999999998</v>
      </c>
      <c r="B92" s="5">
        <v>1.296864</v>
      </c>
    </row>
    <row r="93" spans="1:2">
      <c r="A93" s="5">
        <v>59.634</v>
      </c>
      <c r="B93" s="5">
        <v>1.2799389999999999</v>
      </c>
    </row>
    <row r="94" spans="1:2">
      <c r="A94" s="5">
        <v>59.881</v>
      </c>
      <c r="B94" s="5">
        <v>1.2687139999999999</v>
      </c>
    </row>
    <row r="95" spans="1:2">
      <c r="A95" s="5">
        <v>60.127000000000002</v>
      </c>
      <c r="B95" s="5">
        <v>1.2723340000000001</v>
      </c>
    </row>
    <row r="96" spans="1:2">
      <c r="A96" s="5">
        <v>60.374000000000002</v>
      </c>
      <c r="B96" s="5">
        <v>1.2461949999999999</v>
      </c>
    </row>
    <row r="97" spans="1:2">
      <c r="A97" s="5">
        <v>60.62</v>
      </c>
      <c r="B97" s="5">
        <v>1.24533</v>
      </c>
    </row>
    <row r="98" spans="1:2">
      <c r="A98" s="5">
        <v>60.866</v>
      </c>
      <c r="B98" s="5">
        <v>1.253482</v>
      </c>
    </row>
    <row r="99" spans="1:2">
      <c r="A99" s="5">
        <v>61.113</v>
      </c>
      <c r="B99" s="5">
        <v>1.2631239999999999</v>
      </c>
    </row>
    <row r="100" spans="1:2">
      <c r="A100" s="5">
        <v>61.359000000000002</v>
      </c>
      <c r="B100" s="5">
        <v>1.262896</v>
      </c>
    </row>
    <row r="101" spans="1:2">
      <c r="A101" s="5">
        <v>61.606000000000002</v>
      </c>
      <c r="B101" s="5">
        <v>1.276905</v>
      </c>
    </row>
    <row r="102" spans="1:2">
      <c r="A102" s="5">
        <v>61.851999999999997</v>
      </c>
      <c r="B102" s="5">
        <v>1.2678130000000001</v>
      </c>
    </row>
    <row r="103" spans="1:2">
      <c r="A103" s="5">
        <v>62.098999999999997</v>
      </c>
      <c r="B103" s="5">
        <v>1.2697020000000001</v>
      </c>
    </row>
    <row r="104" spans="1:2">
      <c r="A104" s="5">
        <v>62.344999999999999</v>
      </c>
      <c r="B104" s="5">
        <v>1.2636080000000001</v>
      </c>
    </row>
    <row r="105" spans="1:2">
      <c r="A105" s="5">
        <v>62.591999999999999</v>
      </c>
      <c r="B105" s="5">
        <v>1.259152</v>
      </c>
    </row>
    <row r="106" spans="1:2">
      <c r="A106" s="5">
        <v>62.838000000000001</v>
      </c>
      <c r="B106" s="5">
        <v>1.269992</v>
      </c>
    </row>
    <row r="107" spans="1:2">
      <c r="A107" s="5">
        <v>63.085000000000001</v>
      </c>
      <c r="B107" s="5">
        <v>1.2803739999999999</v>
      </c>
    </row>
    <row r="108" spans="1:2">
      <c r="A108" s="5">
        <v>63.331000000000003</v>
      </c>
      <c r="B108" s="5">
        <v>1.2685759999999999</v>
      </c>
    </row>
    <row r="109" spans="1:2">
      <c r="A109" s="5">
        <v>63.578000000000003</v>
      </c>
      <c r="B109" s="5">
        <v>1.2918860000000001</v>
      </c>
    </row>
    <row r="110" spans="1:2">
      <c r="A110" s="5">
        <v>63.823999999999998</v>
      </c>
      <c r="B110" s="5">
        <v>1.264427</v>
      </c>
    </row>
    <row r="111" spans="1:2">
      <c r="A111" s="5">
        <v>64.070999999999998</v>
      </c>
      <c r="B111" s="5">
        <v>1.2701690000000001</v>
      </c>
    </row>
    <row r="112" spans="1:2">
      <c r="A112" s="5">
        <v>64.316999999999993</v>
      </c>
      <c r="B112" s="5">
        <v>1.2620800000000001</v>
      </c>
    </row>
    <row r="113" spans="1:2">
      <c r="A113" s="5">
        <v>64.563999999999993</v>
      </c>
      <c r="B113" s="5">
        <v>1.288427</v>
      </c>
    </row>
    <row r="114" spans="1:2">
      <c r="A114" s="5">
        <v>64.81</v>
      </c>
      <c r="B114" s="5">
        <v>1.312082</v>
      </c>
    </row>
    <row r="115" spans="1:2">
      <c r="A115" s="5">
        <v>65.057000000000002</v>
      </c>
      <c r="B115" s="5">
        <v>1.3395550000000001</v>
      </c>
    </row>
    <row r="116" spans="1:2">
      <c r="A116" s="5">
        <v>65.302999999999997</v>
      </c>
      <c r="B116" s="5">
        <v>1.3623179999999999</v>
      </c>
    </row>
    <row r="117" spans="1:2">
      <c r="A117" s="5">
        <v>65.55</v>
      </c>
      <c r="B117" s="5">
        <v>1.4179949999999999</v>
      </c>
    </row>
    <row r="118" spans="1:2">
      <c r="A118" s="5">
        <v>65.796000000000006</v>
      </c>
      <c r="B118" s="5">
        <v>1.4736549999999999</v>
      </c>
    </row>
    <row r="119" spans="1:2">
      <c r="A119" s="5">
        <v>66.043000000000006</v>
      </c>
      <c r="B119" s="5">
        <v>1.547463</v>
      </c>
    </row>
    <row r="120" spans="1:2">
      <c r="A120" s="5">
        <v>66.289000000000001</v>
      </c>
      <c r="B120" s="5">
        <v>1.5784450000000001</v>
      </c>
    </row>
    <row r="121" spans="1:2">
      <c r="A121" s="5">
        <v>66.536000000000001</v>
      </c>
      <c r="B121" s="5">
        <v>1.6383000000000001</v>
      </c>
    </row>
    <row r="122" spans="1:2">
      <c r="A122" s="5">
        <v>66.781999999999996</v>
      </c>
      <c r="B122" s="5">
        <v>1.719913</v>
      </c>
    </row>
    <row r="123" spans="1:2">
      <c r="A123" s="5">
        <v>67.028999999999996</v>
      </c>
      <c r="B123" s="5">
        <v>1.780322</v>
      </c>
    </row>
    <row r="124" spans="1:2">
      <c r="A124" s="5">
        <v>67.275000000000006</v>
      </c>
      <c r="B124" s="5">
        <v>1.8834869999999999</v>
      </c>
    </row>
    <row r="125" spans="1:2">
      <c r="A125" s="5">
        <v>67.522000000000006</v>
      </c>
      <c r="B125" s="5">
        <v>1.968512</v>
      </c>
    </row>
    <row r="126" spans="1:2">
      <c r="A126" s="5">
        <v>67.768000000000001</v>
      </c>
      <c r="B126" s="5">
        <v>2.0204059999999999</v>
      </c>
    </row>
    <row r="127" spans="1:2">
      <c r="A127" s="5">
        <v>68.013999999999996</v>
      </c>
      <c r="B127" s="5">
        <v>2.0927760000000002</v>
      </c>
    </row>
    <row r="128" spans="1:2">
      <c r="A128" s="5">
        <v>68.260999999999996</v>
      </c>
      <c r="B128" s="5">
        <v>2.1514660000000001</v>
      </c>
    </row>
    <row r="129" spans="1:2">
      <c r="A129" s="5">
        <v>68.507000000000005</v>
      </c>
      <c r="B129" s="5">
        <v>2.181327</v>
      </c>
    </row>
    <row r="130" spans="1:2">
      <c r="A130" s="5">
        <v>68.754000000000005</v>
      </c>
      <c r="B130" s="5">
        <v>2.2325710000000001</v>
      </c>
    </row>
    <row r="131" spans="1:2">
      <c r="A131" s="5">
        <v>69</v>
      </c>
      <c r="B131" s="5">
        <v>2.2408070000000002</v>
      </c>
    </row>
    <row r="132" spans="1:2">
      <c r="A132" s="5">
        <v>69.247</v>
      </c>
      <c r="B132" s="5">
        <v>2.2086079999999999</v>
      </c>
    </row>
    <row r="133" spans="1:2">
      <c r="A133" s="5">
        <v>69.492999999999995</v>
      </c>
      <c r="B133" s="5">
        <v>2.1817220000000002</v>
      </c>
    </row>
    <row r="134" spans="1:2">
      <c r="A134" s="5">
        <v>69.739999999999995</v>
      </c>
      <c r="B134" s="5">
        <v>2.1308549999999999</v>
      </c>
    </row>
    <row r="135" spans="1:2">
      <c r="A135" s="5">
        <v>69.986000000000004</v>
      </c>
      <c r="B135" s="5">
        <v>2.0765380000000002</v>
      </c>
    </row>
    <row r="136" spans="1:2">
      <c r="A136" s="5">
        <v>70.233000000000004</v>
      </c>
      <c r="B136" s="5">
        <v>2.0024139999999999</v>
      </c>
    </row>
    <row r="137" spans="1:2">
      <c r="A137" s="5">
        <v>70.478999999999999</v>
      </c>
      <c r="B137" s="5">
        <v>1.95262</v>
      </c>
    </row>
    <row r="138" spans="1:2">
      <c r="A138" s="5">
        <v>70.725999999999999</v>
      </c>
      <c r="B138" s="5">
        <v>1.8988560000000001</v>
      </c>
    </row>
    <row r="139" spans="1:2">
      <c r="A139" s="5">
        <v>70.971999999999994</v>
      </c>
      <c r="B139" s="5">
        <v>1.788872</v>
      </c>
    </row>
    <row r="140" spans="1:2">
      <c r="A140" s="5">
        <v>71.218999999999994</v>
      </c>
      <c r="B140" s="5">
        <v>1.7097819999999999</v>
      </c>
    </row>
    <row r="141" spans="1:2">
      <c r="A141" s="5">
        <v>71.465000000000003</v>
      </c>
      <c r="B141" s="5">
        <v>1.6615800000000001</v>
      </c>
    </row>
    <row r="142" spans="1:2">
      <c r="A142" s="5">
        <v>71.712000000000003</v>
      </c>
      <c r="B142" s="5">
        <v>1.6084449999999999</v>
      </c>
    </row>
    <row r="143" spans="1:2">
      <c r="A143" s="5">
        <v>71.957999999999998</v>
      </c>
      <c r="B143" s="5">
        <v>1.5782780000000001</v>
      </c>
    </row>
    <row r="144" spans="1:2">
      <c r="A144" s="5">
        <v>72.204999999999998</v>
      </c>
      <c r="B144" s="5">
        <v>1.5343020000000001</v>
      </c>
    </row>
    <row r="145" spans="1:2">
      <c r="A145" s="5">
        <v>72.450999999999993</v>
      </c>
      <c r="B145" s="5">
        <v>1.5110300000000001</v>
      </c>
    </row>
    <row r="146" spans="1:2">
      <c r="A146" s="5">
        <v>72.697999999999993</v>
      </c>
      <c r="B146" s="5">
        <v>1.4989330000000001</v>
      </c>
    </row>
    <row r="147" spans="1:2">
      <c r="A147" s="5">
        <v>72.944000000000003</v>
      </c>
      <c r="B147" s="5">
        <v>1.522481</v>
      </c>
    </row>
    <row r="148" spans="1:2">
      <c r="A148" s="5">
        <v>73.191000000000003</v>
      </c>
      <c r="B148" s="5">
        <v>1.5686789999999999</v>
      </c>
    </row>
    <row r="149" spans="1:2">
      <c r="A149" s="5">
        <v>73.436999999999998</v>
      </c>
      <c r="B149" s="5">
        <v>1.6671339999999999</v>
      </c>
    </row>
    <row r="150" spans="1:2">
      <c r="A150" s="5">
        <v>73.683999999999997</v>
      </c>
      <c r="B150" s="5">
        <v>1.826335</v>
      </c>
    </row>
    <row r="151" spans="1:2">
      <c r="A151" s="5">
        <v>73.930000000000007</v>
      </c>
      <c r="B151" s="5">
        <v>2.0673469999999998</v>
      </c>
    </row>
    <row r="152" spans="1:2">
      <c r="A152" s="5">
        <v>74.177000000000007</v>
      </c>
      <c r="B152" s="5">
        <v>2.4023810000000001</v>
      </c>
    </row>
    <row r="153" spans="1:2">
      <c r="A153" s="5">
        <v>74.423000000000002</v>
      </c>
      <c r="B153" s="5">
        <v>2.908833</v>
      </c>
    </row>
    <row r="154" spans="1:2">
      <c r="A154" s="5">
        <v>74.67</v>
      </c>
      <c r="B154" s="5">
        <v>3.5952160000000002</v>
      </c>
    </row>
    <row r="155" spans="1:2">
      <c r="A155" s="5">
        <v>74.915999999999997</v>
      </c>
      <c r="B155" s="5">
        <v>4.5403539999999998</v>
      </c>
    </row>
    <row r="156" spans="1:2">
      <c r="A156" s="5">
        <v>75.162000000000006</v>
      </c>
      <c r="B156" s="5">
        <v>5.7506899999999996</v>
      </c>
    </row>
    <row r="157" spans="1:2">
      <c r="A157" s="5">
        <v>75.409000000000006</v>
      </c>
      <c r="B157" s="5">
        <v>7.3147659999999997</v>
      </c>
    </row>
    <row r="158" spans="1:2">
      <c r="A158" s="5">
        <v>75.655000000000001</v>
      </c>
      <c r="B158" s="5">
        <v>9.2524329999999999</v>
      </c>
    </row>
    <row r="159" spans="1:2">
      <c r="A159" s="5">
        <v>75.902000000000001</v>
      </c>
      <c r="B159" s="5">
        <v>11.518940000000001</v>
      </c>
    </row>
    <row r="160" spans="1:2">
      <c r="A160" s="5">
        <v>76.147999999999996</v>
      </c>
      <c r="B160" s="5">
        <v>14.023490000000001</v>
      </c>
    </row>
    <row r="161" spans="1:2">
      <c r="A161" s="5">
        <v>76.394999999999996</v>
      </c>
      <c r="B161" s="5">
        <v>16.64106</v>
      </c>
    </row>
    <row r="162" spans="1:2">
      <c r="A162" s="5">
        <v>76.641000000000005</v>
      </c>
      <c r="B162" s="5">
        <v>19.17887</v>
      </c>
    </row>
    <row r="163" spans="1:2">
      <c r="A163" s="5">
        <v>76.888000000000005</v>
      </c>
      <c r="B163" s="5">
        <v>21.45411</v>
      </c>
    </row>
    <row r="164" spans="1:2">
      <c r="A164" s="5">
        <v>77.134</v>
      </c>
      <c r="B164" s="5">
        <v>23.348220000000001</v>
      </c>
    </row>
    <row r="165" spans="1:2">
      <c r="A165" s="5">
        <v>77.381</v>
      </c>
      <c r="B165" s="5">
        <v>24.716280000000001</v>
      </c>
    </row>
    <row r="166" spans="1:2">
      <c r="A166" s="5">
        <v>77.626999999999995</v>
      </c>
      <c r="B166" s="5">
        <v>25.506499999999999</v>
      </c>
    </row>
    <row r="167" spans="1:2">
      <c r="A167" s="5">
        <v>77.873999999999995</v>
      </c>
      <c r="B167" s="5">
        <v>25.702649999999998</v>
      </c>
    </row>
    <row r="168" spans="1:2">
      <c r="A168" s="5">
        <v>78.12</v>
      </c>
      <c r="B168" s="5">
        <v>25.357399999999998</v>
      </c>
    </row>
    <row r="169" spans="1:2">
      <c r="A169" s="5">
        <v>78.367000000000004</v>
      </c>
      <c r="B169" s="5">
        <v>24.49681</v>
      </c>
    </row>
    <row r="170" spans="1:2">
      <c r="A170" s="5">
        <v>78.613</v>
      </c>
      <c r="B170" s="5">
        <v>23.225470000000001</v>
      </c>
    </row>
    <row r="171" spans="1:2">
      <c r="A171" s="5">
        <v>78.86</v>
      </c>
      <c r="B171" s="5">
        <v>21.640910000000002</v>
      </c>
    </row>
    <row r="172" spans="1:2">
      <c r="A172" s="5">
        <v>79.105999999999995</v>
      </c>
      <c r="B172" s="5">
        <v>19.818619999999999</v>
      </c>
    </row>
    <row r="173" spans="1:2">
      <c r="A173" s="5">
        <v>79.352999999999994</v>
      </c>
      <c r="B173" s="5">
        <v>17.889520000000001</v>
      </c>
    </row>
    <row r="174" spans="1:2">
      <c r="A174" s="5">
        <v>79.599000000000004</v>
      </c>
      <c r="B174" s="5">
        <v>15.90138</v>
      </c>
    </row>
    <row r="175" spans="1:2">
      <c r="A175" s="5">
        <v>79.846000000000004</v>
      </c>
      <c r="B175" s="5">
        <v>13.936249999999999</v>
      </c>
    </row>
    <row r="176" spans="1:2">
      <c r="A176" s="5">
        <v>80.091999999999999</v>
      </c>
      <c r="B176" s="5">
        <v>12.055960000000001</v>
      </c>
    </row>
    <row r="177" spans="1:2">
      <c r="A177" s="5">
        <v>80.338999999999999</v>
      </c>
      <c r="B177" s="5">
        <v>10.295210000000001</v>
      </c>
    </row>
    <row r="178" spans="1:2">
      <c r="A178" s="5">
        <v>80.584999999999994</v>
      </c>
      <c r="B178" s="5">
        <v>8.6999239999999993</v>
      </c>
    </row>
    <row r="179" spans="1:2">
      <c r="A179" s="5">
        <v>80.831999999999994</v>
      </c>
      <c r="B179" s="5">
        <v>7.2746490000000001</v>
      </c>
    </row>
    <row r="180" spans="1:2">
      <c r="A180" s="5">
        <v>81.078000000000003</v>
      </c>
      <c r="B180" s="5">
        <v>6.042789</v>
      </c>
    </row>
    <row r="181" spans="1:2">
      <c r="A181" s="5">
        <v>81.325000000000003</v>
      </c>
      <c r="B181" s="5">
        <v>4.9966189999999999</v>
      </c>
    </row>
    <row r="182" spans="1:2">
      <c r="A182" s="5">
        <v>81.570999999999998</v>
      </c>
      <c r="B182" s="5">
        <v>4.1269330000000002</v>
      </c>
    </row>
    <row r="183" spans="1:2">
      <c r="A183" s="5">
        <v>81.817999999999998</v>
      </c>
      <c r="B183" s="5">
        <v>3.397888</v>
      </c>
    </row>
    <row r="184" spans="1:2">
      <c r="A184" s="5">
        <v>82.063999999999993</v>
      </c>
      <c r="B184" s="5">
        <v>2.8383449999999999</v>
      </c>
    </row>
    <row r="185" spans="1:2">
      <c r="A185" s="5">
        <v>82.31</v>
      </c>
      <c r="B185" s="5">
        <v>2.3894950000000001</v>
      </c>
    </row>
    <row r="186" spans="1:2">
      <c r="A186" s="5">
        <v>82.557000000000002</v>
      </c>
      <c r="B186" s="5">
        <v>2.0438269999999998</v>
      </c>
    </row>
    <row r="187" spans="1:2">
      <c r="A187" s="5">
        <v>82.802999999999997</v>
      </c>
      <c r="B187" s="5">
        <v>1.76444</v>
      </c>
    </row>
    <row r="188" spans="1:2">
      <c r="A188" s="5">
        <v>83.05</v>
      </c>
      <c r="B188" s="5">
        <v>1.572192</v>
      </c>
    </row>
    <row r="189" spans="1:2">
      <c r="A189" s="5">
        <v>83.296000000000006</v>
      </c>
      <c r="B189" s="5">
        <v>1.400901</v>
      </c>
    </row>
    <row r="190" spans="1:2">
      <c r="A190" s="5">
        <v>83.543000000000006</v>
      </c>
      <c r="B190" s="5">
        <v>1.330136</v>
      </c>
    </row>
    <row r="191" spans="1:2">
      <c r="A191" s="5">
        <v>83.789000000000001</v>
      </c>
      <c r="B191" s="5">
        <v>1.258262</v>
      </c>
    </row>
    <row r="192" spans="1:2">
      <c r="A192" s="5">
        <v>84.036000000000001</v>
      </c>
      <c r="B192" s="5">
        <v>1.2146269999999999</v>
      </c>
    </row>
    <row r="193" spans="1:2">
      <c r="A193" s="5">
        <v>84.281999999999996</v>
      </c>
      <c r="B193" s="5">
        <v>1.1837899999999999</v>
      </c>
    </row>
    <row r="194" spans="1:2">
      <c r="A194" s="5">
        <v>84.528999999999996</v>
      </c>
      <c r="B194" s="5">
        <v>1.1627050000000001</v>
      </c>
    </row>
    <row r="195" spans="1:2">
      <c r="A195" s="5">
        <v>84.775000000000006</v>
      </c>
      <c r="B195" s="5">
        <v>1.1522680000000001</v>
      </c>
    </row>
    <row r="196" spans="1:2">
      <c r="A196" s="5">
        <v>85.022000000000006</v>
      </c>
      <c r="B196" s="5">
        <v>1.130077</v>
      </c>
    </row>
    <row r="197" spans="1:2">
      <c r="A197" s="5">
        <v>85.268000000000001</v>
      </c>
      <c r="B197" s="5">
        <v>1.1337999999999999</v>
      </c>
    </row>
    <row r="198" spans="1:2">
      <c r="A198" s="5">
        <v>85.515000000000001</v>
      </c>
      <c r="B198" s="5">
        <v>1.1337809999999999</v>
      </c>
    </row>
    <row r="199" spans="1:2">
      <c r="A199" s="5">
        <v>85.760999999999996</v>
      </c>
      <c r="B199" s="5">
        <v>1.1067389999999999</v>
      </c>
    </row>
    <row r="200" spans="1:2">
      <c r="A200" s="5">
        <v>86.007999999999996</v>
      </c>
      <c r="B200" s="5">
        <v>1.0948420000000001</v>
      </c>
    </row>
    <row r="201" spans="1:2">
      <c r="A201" s="5">
        <v>86.254000000000005</v>
      </c>
      <c r="B201" s="5">
        <v>1.089939</v>
      </c>
    </row>
    <row r="202" spans="1:2">
      <c r="A202" s="5">
        <v>86.501000000000005</v>
      </c>
      <c r="B202" s="5">
        <v>1.090463</v>
      </c>
    </row>
    <row r="203" spans="1:2">
      <c r="A203" s="5">
        <v>86.747</v>
      </c>
      <c r="B203" s="5">
        <v>1.0929530000000001</v>
      </c>
    </row>
    <row r="204" spans="1:2">
      <c r="A204" s="5">
        <v>86.994</v>
      </c>
      <c r="B204" s="5">
        <v>1.0612740000000001</v>
      </c>
    </row>
    <row r="205" spans="1:2">
      <c r="A205" s="5">
        <v>87.24</v>
      </c>
      <c r="B205" s="5">
        <v>1.0607930000000001</v>
      </c>
    </row>
    <row r="206" spans="1:2">
      <c r="A206" s="5">
        <v>87.486999999999995</v>
      </c>
      <c r="B206" s="5">
        <v>1.0498780000000001</v>
      </c>
    </row>
    <row r="207" spans="1:2">
      <c r="A207" s="5">
        <v>87.733000000000004</v>
      </c>
      <c r="B207" s="5">
        <v>1.0546880000000001</v>
      </c>
    </row>
    <row r="208" spans="1:2">
      <c r="A208" s="5">
        <v>87.98</v>
      </c>
      <c r="B208" s="5">
        <v>1.0268520000000001</v>
      </c>
    </row>
    <row r="209" spans="1:2">
      <c r="A209" s="5">
        <v>88.225999999999999</v>
      </c>
      <c r="B209" s="5">
        <v>1.04169</v>
      </c>
    </row>
    <row r="210" spans="1:2">
      <c r="A210" s="5">
        <v>88.472999999999999</v>
      </c>
      <c r="B210" s="5">
        <v>1.0386359999999999</v>
      </c>
    </row>
    <row r="211" spans="1:2">
      <c r="A211" s="5">
        <v>88.718999999999994</v>
      </c>
      <c r="B211" s="5">
        <v>1.0190440000000001</v>
      </c>
    </row>
    <row r="212" spans="1:2">
      <c r="A212" s="5">
        <v>88.965999999999994</v>
      </c>
      <c r="B212" s="5">
        <v>1.0087429999999999</v>
      </c>
    </row>
    <row r="213" spans="1:2">
      <c r="A213" s="5">
        <v>89.212000000000003</v>
      </c>
      <c r="B213" s="5">
        <v>1.0220309999999999</v>
      </c>
    </row>
    <row r="214" spans="1:2">
      <c r="A214" s="5">
        <v>89.457999999999998</v>
      </c>
      <c r="B214" s="5">
        <v>1.0108109999999999</v>
      </c>
    </row>
    <row r="215" spans="1:2">
      <c r="A215" s="5">
        <v>89.704999999999998</v>
      </c>
      <c r="B215" s="5">
        <v>0.98870049999999998</v>
      </c>
    </row>
    <row r="216" spans="1:2">
      <c r="A216" s="5">
        <v>89.950999999999993</v>
      </c>
      <c r="B216" s="5">
        <v>0.98143659999999999</v>
      </c>
    </row>
    <row r="217" spans="1:2">
      <c r="A217" s="5">
        <v>90.197999999999993</v>
      </c>
      <c r="B217" s="5">
        <v>0.99225770000000002</v>
      </c>
    </row>
    <row r="218" spans="1:2">
      <c r="A218" s="5">
        <v>90.444000000000003</v>
      </c>
      <c r="B218" s="5">
        <v>0.97949249999999999</v>
      </c>
    </row>
    <row r="219" spans="1:2">
      <c r="A219" s="5">
        <v>90.691000000000003</v>
      </c>
      <c r="B219" s="5">
        <v>0.97664010000000001</v>
      </c>
    </row>
    <row r="220" spans="1:2">
      <c r="A220" s="5">
        <v>90.936999999999998</v>
      </c>
      <c r="B220" s="5">
        <v>0.98358060000000003</v>
      </c>
    </row>
    <row r="221" spans="1:2">
      <c r="A221" s="5">
        <v>91.183999999999997</v>
      </c>
      <c r="B221" s="5">
        <v>0.96480140000000003</v>
      </c>
    </row>
    <row r="222" spans="1:2">
      <c r="A222" s="5">
        <v>91.43</v>
      </c>
      <c r="B222" s="5">
        <v>0.95456719999999995</v>
      </c>
    </row>
    <row r="223" spans="1:2">
      <c r="A223" s="5">
        <v>91.677000000000007</v>
      </c>
      <c r="B223" s="5">
        <v>0.94217019999999996</v>
      </c>
    </row>
    <row r="224" spans="1:2">
      <c r="A224" s="5">
        <v>91.923000000000002</v>
      </c>
      <c r="B224" s="5">
        <v>0.96310569999999995</v>
      </c>
    </row>
    <row r="225" spans="1:2">
      <c r="A225" s="5">
        <v>92.17</v>
      </c>
      <c r="B225" s="5">
        <v>0.97356379999999998</v>
      </c>
    </row>
    <row r="226" spans="1:2">
      <c r="A226" s="5">
        <v>92.415999999999997</v>
      </c>
      <c r="B226" s="5">
        <v>0.95783879999999999</v>
      </c>
    </row>
    <row r="227" spans="1:2">
      <c r="A227" s="5">
        <v>92.662999999999997</v>
      </c>
      <c r="B227" s="5">
        <v>0.9518181</v>
      </c>
    </row>
    <row r="228" spans="1:2">
      <c r="A228" s="5">
        <v>92.909000000000006</v>
      </c>
      <c r="B228" s="5">
        <v>0.94052709999999995</v>
      </c>
    </row>
    <row r="229" spans="1:2">
      <c r="A229" s="5">
        <v>93.156000000000006</v>
      </c>
      <c r="B229" s="5">
        <v>0.95531089999999996</v>
      </c>
    </row>
    <row r="230" spans="1:2">
      <c r="A230" s="5">
        <v>93.402000000000001</v>
      </c>
      <c r="B230" s="5">
        <v>0.94922209999999996</v>
      </c>
    </row>
    <row r="231" spans="1:2">
      <c r="A231" s="5">
        <v>93.649000000000001</v>
      </c>
      <c r="B231" s="5">
        <v>0.93776119999999996</v>
      </c>
    </row>
    <row r="232" spans="1:2">
      <c r="A232" s="5">
        <v>93.894999999999996</v>
      </c>
      <c r="B232" s="5">
        <v>0.94125309999999995</v>
      </c>
    </row>
    <row r="233" spans="1:2">
      <c r="A233" s="5">
        <v>94.141999999999996</v>
      </c>
      <c r="B233" s="5">
        <v>0.93683070000000002</v>
      </c>
    </row>
    <row r="234" spans="1:2">
      <c r="A234" s="5">
        <v>94.388000000000005</v>
      </c>
      <c r="B234" s="5">
        <v>0.94903400000000004</v>
      </c>
    </row>
    <row r="235" spans="1:2">
      <c r="A235" s="5">
        <v>94.635000000000005</v>
      </c>
      <c r="B235" s="5">
        <v>0.94800899999999999</v>
      </c>
    </row>
    <row r="236" spans="1:2">
      <c r="A236" s="5">
        <v>94.881</v>
      </c>
      <c r="B236" s="5">
        <v>0.94425630000000005</v>
      </c>
    </row>
    <row r="237" spans="1:2">
      <c r="A237" s="5">
        <v>95.128</v>
      </c>
      <c r="B237" s="5">
        <v>0.93013639999999997</v>
      </c>
    </row>
    <row r="238" spans="1:2">
      <c r="A238" s="5">
        <v>95.373999999999995</v>
      </c>
      <c r="B238" s="5">
        <v>0.93544609999999995</v>
      </c>
    </row>
    <row r="239" spans="1:2">
      <c r="A239" s="5">
        <v>95.620999999999995</v>
      </c>
      <c r="B239" s="5">
        <v>0.9342201</v>
      </c>
    </row>
    <row r="240" spans="1:2">
      <c r="A240" s="5">
        <v>95.867000000000004</v>
      </c>
      <c r="B240" s="5">
        <v>0.96631820000000002</v>
      </c>
    </row>
    <row r="241" spans="1:2">
      <c r="A241" s="5">
        <v>96.114000000000004</v>
      </c>
      <c r="B241" s="5">
        <v>0.95759329999999998</v>
      </c>
    </row>
    <row r="242" spans="1:2">
      <c r="A242" s="5">
        <v>96.36</v>
      </c>
      <c r="B242" s="5">
        <v>0.94836679999999995</v>
      </c>
    </row>
    <row r="243" spans="1:2">
      <c r="A243" s="5">
        <v>96.605999999999995</v>
      </c>
      <c r="B243" s="5">
        <v>0.94974400000000003</v>
      </c>
    </row>
    <row r="244" spans="1:2">
      <c r="A244" s="5">
        <v>96.852999999999994</v>
      </c>
      <c r="B244" s="5">
        <v>0.95139859999999998</v>
      </c>
    </row>
    <row r="245" spans="1:2">
      <c r="A245" s="5">
        <v>97.099000000000004</v>
      </c>
      <c r="B245" s="5">
        <v>0.96202449999999995</v>
      </c>
    </row>
    <row r="246" spans="1:2">
      <c r="A246" s="5">
        <v>97.346000000000004</v>
      </c>
      <c r="B246" s="5">
        <v>0.97268049999999995</v>
      </c>
    </row>
    <row r="247" spans="1:2">
      <c r="A247" s="5">
        <v>97.591999999999999</v>
      </c>
      <c r="B247" s="5">
        <v>0.95611579999999996</v>
      </c>
    </row>
    <row r="248" spans="1:2">
      <c r="A248" s="5">
        <v>97.838999999999999</v>
      </c>
      <c r="B248" s="5">
        <v>0.96822359999999996</v>
      </c>
    </row>
    <row r="249" spans="1:2">
      <c r="A249" s="5">
        <v>98.084999999999994</v>
      </c>
      <c r="B249" s="5">
        <v>0.9902145</v>
      </c>
    </row>
    <row r="250" spans="1:2">
      <c r="A250" s="5">
        <v>98.331999999999994</v>
      </c>
      <c r="B250" s="5">
        <v>0.97055029999999998</v>
      </c>
    </row>
    <row r="251" spans="1:2">
      <c r="A251" s="5">
        <v>98.578000000000003</v>
      </c>
      <c r="B251" s="5">
        <v>0.9611208</v>
      </c>
    </row>
    <row r="252" spans="1:2">
      <c r="A252" s="5">
        <v>98.825000000000003</v>
      </c>
      <c r="B252" s="5">
        <v>0.96666410000000003</v>
      </c>
    </row>
    <row r="253" spans="1:2">
      <c r="A253" s="5">
        <v>99.070999999999998</v>
      </c>
      <c r="B253" s="5">
        <v>0.97097409999999995</v>
      </c>
    </row>
    <row r="254" spans="1:2">
      <c r="A254" s="5">
        <v>99.317999999999998</v>
      </c>
      <c r="B254" s="5">
        <v>0.9489805</v>
      </c>
    </row>
    <row r="255" spans="1:2">
      <c r="A255" s="5">
        <v>99.563999999999993</v>
      </c>
      <c r="B255" s="5">
        <v>0.95867040000000003</v>
      </c>
    </row>
    <row r="256" spans="1:2">
      <c r="A256" s="5">
        <v>99.811000000000007</v>
      </c>
      <c r="B256" s="5">
        <v>0.95884380000000002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0888-D155-F242-846F-B7227A603337}">
  <dimension ref="A1:Y46"/>
  <sheetViews>
    <sheetView workbookViewId="0">
      <selection activeCell="H3" sqref="H3"/>
    </sheetView>
  </sheetViews>
  <sheetFormatPr baseColWidth="10" defaultRowHeight="15"/>
  <cols>
    <col min="2" max="5" width="10.83203125" style="5"/>
    <col min="6" max="6" width="14.1640625" style="5" customWidth="1"/>
    <col min="7" max="13" width="10.83203125" style="5"/>
  </cols>
  <sheetData>
    <row r="1" spans="1:25" ht="20">
      <c r="A1" s="21" t="s">
        <v>48</v>
      </c>
      <c r="D1" s="14" t="s">
        <v>49</v>
      </c>
    </row>
    <row r="2" spans="1:25">
      <c r="D2" s="23" t="s">
        <v>70</v>
      </c>
      <c r="F2" s="2" t="s">
        <v>69</v>
      </c>
      <c r="H2" s="2" t="s">
        <v>71</v>
      </c>
    </row>
    <row r="3" spans="1:25" ht="16">
      <c r="A3" s="13"/>
      <c r="B3" s="18">
        <v>114</v>
      </c>
      <c r="C3" s="18" t="s">
        <v>38</v>
      </c>
      <c r="D3" s="18">
        <v>61.076999999999998</v>
      </c>
      <c r="E3" s="18"/>
      <c r="F3" s="18">
        <v>62.6</v>
      </c>
      <c r="G3" s="18"/>
      <c r="H3" s="18">
        <f>D3-F3+0.15+0-0.08+0.05+0.01</f>
        <v>-1.3930000000000033</v>
      </c>
      <c r="I3" s="18"/>
      <c r="J3" s="18"/>
      <c r="K3" s="18"/>
      <c r="L3" s="18"/>
      <c r="M3" s="18"/>
      <c r="N3" s="13" t="e" vm="1">
        <v>#VALUE!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16">
      <c r="A4" s="13"/>
      <c r="B4" s="18">
        <v>115</v>
      </c>
      <c r="C4" s="18" t="s">
        <v>2</v>
      </c>
      <c r="D4" s="18">
        <v>56.331000000000003</v>
      </c>
      <c r="E4" s="18"/>
      <c r="F4" s="18">
        <v>56.7</v>
      </c>
      <c r="G4" s="18"/>
      <c r="H4" s="5">
        <f>D4-F4+0.15+0-0.2-0.02+0.01</f>
        <v>-0.42899999999999983</v>
      </c>
      <c r="I4" s="18"/>
      <c r="J4" s="18"/>
      <c r="K4" s="18"/>
      <c r="L4" s="18"/>
      <c r="M4" s="18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ht="16">
      <c r="A5" s="13"/>
      <c r="B5" s="18">
        <v>116</v>
      </c>
      <c r="C5" s="18" t="s">
        <v>39</v>
      </c>
      <c r="D5" s="18">
        <v>62.043999999999997</v>
      </c>
      <c r="E5" s="18"/>
      <c r="F5" s="18">
        <v>63</v>
      </c>
      <c r="G5" s="18"/>
      <c r="H5" s="18">
        <f>D5-F5+0.15-0.07-0.08-0.06-0.01</f>
        <v>-1.0260000000000029</v>
      </c>
      <c r="I5" s="18"/>
      <c r="J5" s="18"/>
      <c r="K5" s="18"/>
      <c r="L5" s="18"/>
      <c r="M5" s="18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16">
      <c r="A6" s="13"/>
      <c r="B6" s="18">
        <v>117</v>
      </c>
      <c r="C6" s="18" t="s">
        <v>40</v>
      </c>
      <c r="D6" s="18">
        <v>55.024999999999999</v>
      </c>
      <c r="E6" s="18"/>
      <c r="F6" s="18">
        <v>56.6</v>
      </c>
      <c r="G6" s="18"/>
      <c r="H6" s="18">
        <f>D6-F6+0.15-0.01-0.21+0.06+0.04</f>
        <v>-1.5450000000000028</v>
      </c>
      <c r="I6" s="18"/>
      <c r="J6" s="18"/>
      <c r="K6" s="18"/>
      <c r="L6" s="18"/>
      <c r="M6" s="18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16">
      <c r="A7" s="13"/>
      <c r="B7" s="18">
        <v>118</v>
      </c>
      <c r="C7" s="18" t="s">
        <v>41</v>
      </c>
      <c r="D7" s="18">
        <v>55.292999999999999</v>
      </c>
      <c r="E7" s="18"/>
      <c r="F7" s="18">
        <v>58.6</v>
      </c>
      <c r="G7" s="18"/>
      <c r="H7" s="18">
        <f>D7-F7+0.15-0.07+0.1+0.02+0.04</f>
        <v>-3.0670000000000019</v>
      </c>
      <c r="I7" s="18"/>
      <c r="J7" s="18"/>
      <c r="K7" s="18"/>
      <c r="L7" s="18"/>
      <c r="M7" s="18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ht="16">
      <c r="A8" s="13"/>
      <c r="B8" s="18">
        <v>119</v>
      </c>
      <c r="C8" s="18" t="s">
        <v>42</v>
      </c>
      <c r="D8" s="18">
        <v>61.07</v>
      </c>
      <c r="E8" s="18"/>
      <c r="F8" s="18">
        <v>62.9</v>
      </c>
      <c r="G8" s="18"/>
      <c r="H8" s="18">
        <f>D8-F8+0.15+0-0.22+0.02+0.04</f>
        <v>-1.8399999999999983</v>
      </c>
      <c r="I8" s="18"/>
      <c r="J8" s="18"/>
      <c r="K8" s="18"/>
      <c r="L8" s="18"/>
      <c r="M8" s="18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6">
      <c r="A9" s="13"/>
      <c r="B9" s="18">
        <v>120</v>
      </c>
      <c r="C9" s="18" t="s">
        <v>42</v>
      </c>
      <c r="D9" s="18">
        <v>61.280999999999999</v>
      </c>
      <c r="E9" s="18"/>
      <c r="F9" s="18">
        <v>62.9</v>
      </c>
      <c r="G9" s="18"/>
      <c r="H9" s="18">
        <f>D9-F9+0.15-0.07-2+0.02-0.01</f>
        <v>-3.5289999999999995</v>
      </c>
      <c r="I9" s="18"/>
      <c r="J9" s="18"/>
      <c r="K9" s="18"/>
      <c r="L9" s="18"/>
      <c r="M9" s="18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6">
      <c r="A10" s="13"/>
      <c r="B10" s="18">
        <v>121</v>
      </c>
      <c r="C10" s="18" t="s">
        <v>42</v>
      </c>
      <c r="D10" s="18">
        <v>62.991999999999997</v>
      </c>
      <c r="E10" s="18"/>
      <c r="F10" s="18">
        <v>62.9</v>
      </c>
      <c r="G10" s="18"/>
      <c r="H10" s="18">
        <f>D10-F10+0.15-0.22-2+0.06+0.02</f>
        <v>-1.8980000000000012</v>
      </c>
      <c r="I10" s="18"/>
      <c r="J10" s="18"/>
      <c r="K10" s="18"/>
      <c r="L10" s="18"/>
      <c r="M10" s="1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16">
      <c r="A11" s="13"/>
      <c r="B11" s="18">
        <v>122</v>
      </c>
      <c r="C11" s="18" t="s">
        <v>41</v>
      </c>
      <c r="D11" s="18">
        <v>57.444000000000003</v>
      </c>
      <c r="E11" s="18"/>
      <c r="F11" s="18">
        <v>58.6</v>
      </c>
      <c r="G11" s="18"/>
      <c r="H11" s="18">
        <f>D11-F11+0.15-0.22-2+0.03-0.01</f>
        <v>-3.2059999999999991</v>
      </c>
      <c r="I11" s="18"/>
      <c r="J11" s="18"/>
      <c r="K11" s="18"/>
      <c r="L11" s="18"/>
      <c r="M11" s="1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6">
      <c r="A12" s="13"/>
      <c r="B12" s="18">
        <v>123</v>
      </c>
      <c r="C12" s="18" t="s">
        <v>43</v>
      </c>
      <c r="D12" s="18">
        <v>54.607999999999997</v>
      </c>
      <c r="E12" s="18"/>
      <c r="F12" s="18">
        <v>55.7</v>
      </c>
      <c r="G12" s="18"/>
      <c r="H12" s="18">
        <f>D12-F12+0.15-0.22-0.22+0.25+0.01</f>
        <v>-1.1220000000000059</v>
      </c>
      <c r="I12" s="18"/>
      <c r="J12" s="18"/>
      <c r="K12" s="18"/>
      <c r="L12" s="18"/>
      <c r="M12" s="1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6">
      <c r="A13" s="13"/>
      <c r="B13" s="18">
        <v>124</v>
      </c>
      <c r="C13" s="18" t="s">
        <v>1</v>
      </c>
      <c r="D13" s="18">
        <v>54.249000000000002</v>
      </c>
      <c r="E13" s="18"/>
      <c r="F13" s="18">
        <v>54.1</v>
      </c>
      <c r="G13" s="18"/>
      <c r="H13" s="18">
        <f>D13-F13+0.15-0.07-0.1+0.23+0.01</f>
        <v>0.36900000000000094</v>
      </c>
      <c r="I13" s="18"/>
      <c r="J13" s="18"/>
      <c r="K13" s="18"/>
      <c r="L13" s="18"/>
      <c r="M13" s="18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6">
      <c r="A14" s="13"/>
      <c r="B14" s="18">
        <v>125</v>
      </c>
      <c r="C14" s="18" t="s">
        <v>45</v>
      </c>
      <c r="D14" s="18">
        <v>53.533000000000001</v>
      </c>
      <c r="E14" s="18"/>
      <c r="F14" s="18">
        <v>53.6</v>
      </c>
      <c r="G14" s="18"/>
      <c r="H14" s="18">
        <f>D14-F14+0.15-0.01+0+0.05+0.02</f>
        <v>0.14299999999999982</v>
      </c>
      <c r="I14" s="18"/>
      <c r="J14" s="18"/>
      <c r="K14" s="18"/>
      <c r="L14" s="18"/>
      <c r="M14" s="18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6">
      <c r="A15" s="13"/>
      <c r="B15" s="18">
        <v>126</v>
      </c>
      <c r="C15" s="18" t="s">
        <v>2</v>
      </c>
      <c r="D15" s="18">
        <v>57.109000000000002</v>
      </c>
      <c r="E15" s="18"/>
      <c r="F15" s="18">
        <v>56.7</v>
      </c>
      <c r="G15" s="18"/>
      <c r="H15" s="18">
        <f>D15-F15+0.15-0.03-0.03-0.02+0</f>
        <v>0.47899999999999887</v>
      </c>
      <c r="I15" s="18"/>
      <c r="J15" s="18"/>
      <c r="K15" s="18"/>
      <c r="L15" s="18"/>
      <c r="M15" s="18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16">
      <c r="A16" s="13"/>
      <c r="B16" s="18">
        <v>127</v>
      </c>
      <c r="C16" s="18" t="s">
        <v>44</v>
      </c>
      <c r="D16" s="18">
        <v>56.375</v>
      </c>
      <c r="E16" s="18"/>
      <c r="F16" s="18">
        <v>56.7</v>
      </c>
      <c r="G16" s="18"/>
      <c r="H16" s="18">
        <f>D16-F16+0.15-0.06+0.13+0.01</f>
        <v>-9.5000000000002846E-2</v>
      </c>
      <c r="I16" s="18"/>
      <c r="J16" s="18"/>
      <c r="K16" s="18"/>
      <c r="L16" s="18"/>
      <c r="M16" s="18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6">
      <c r="A17" s="13"/>
      <c r="B17" s="18">
        <v>128</v>
      </c>
      <c r="C17" s="18" t="s">
        <v>46</v>
      </c>
      <c r="D17" s="18">
        <v>58.290999999999997</v>
      </c>
      <c r="E17" s="18"/>
      <c r="F17" s="18">
        <v>58.3</v>
      </c>
      <c r="G17" s="18"/>
      <c r="H17" s="18">
        <f>D17-F17+0.15-0.01-0.11+0.23+0</f>
        <v>0.25099999999999967</v>
      </c>
      <c r="I17" s="18"/>
      <c r="J17" s="18"/>
      <c r="K17" s="18"/>
      <c r="L17" s="18"/>
      <c r="M17" s="18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ht="16">
      <c r="A18" s="13"/>
      <c r="B18" s="18">
        <v>129</v>
      </c>
      <c r="C18" s="18" t="s">
        <v>45</v>
      </c>
      <c r="D18" s="18">
        <v>53.28</v>
      </c>
      <c r="E18" s="18"/>
      <c r="F18" s="18">
        <v>53.6</v>
      </c>
      <c r="G18" s="18"/>
      <c r="H18" s="18">
        <f>D18-F18+0.15-0.01-0.08+0+0</f>
        <v>-0.26000000000000029</v>
      </c>
      <c r="I18" s="18"/>
      <c r="J18" s="18"/>
      <c r="K18" s="18"/>
      <c r="L18" s="18"/>
      <c r="M18" s="18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ht="16">
      <c r="A19" s="13"/>
      <c r="B19" s="18">
        <v>130</v>
      </c>
      <c r="C19" s="18" t="s">
        <v>4</v>
      </c>
      <c r="D19" s="18">
        <v>45.363999999999997</v>
      </c>
      <c r="E19" s="18"/>
      <c r="F19" s="18">
        <v>45</v>
      </c>
      <c r="G19" s="18"/>
      <c r="H19" s="18">
        <f>D19-F19+0.15+0-0.03+0.12+0.02</f>
        <v>0.62399999999999722</v>
      </c>
      <c r="I19" s="18"/>
      <c r="J19" s="18"/>
      <c r="K19" s="18"/>
      <c r="L19" s="18"/>
      <c r="M19" s="18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ht="16">
      <c r="A20" s="13"/>
      <c r="B20" s="18">
        <v>131</v>
      </c>
      <c r="C20" s="18" t="s">
        <v>47</v>
      </c>
      <c r="D20" s="18">
        <v>62.109000000000002</v>
      </c>
      <c r="E20" s="18"/>
      <c r="F20" s="18">
        <v>63.1</v>
      </c>
      <c r="G20" s="18"/>
      <c r="H20" s="18">
        <f>D20-F20+0.15-0.06+0-0.01+0.02</f>
        <v>-0.89099999999999957</v>
      </c>
      <c r="I20" s="18"/>
      <c r="J20" s="18"/>
      <c r="K20" s="18"/>
      <c r="L20" s="18"/>
      <c r="M20" s="18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ht="16">
      <c r="A21" s="13"/>
      <c r="B21" s="18">
        <v>132</v>
      </c>
      <c r="C21" s="18" t="s">
        <v>38</v>
      </c>
      <c r="D21" s="18">
        <v>60.868000000000002</v>
      </c>
      <c r="E21" s="18"/>
      <c r="F21" s="18">
        <v>62.6</v>
      </c>
      <c r="G21" s="18"/>
      <c r="H21" s="18">
        <f>D21-F21+0.15+0-0.04-0.01+0.01</f>
        <v>-1.6219999999999994</v>
      </c>
      <c r="I21" s="18"/>
      <c r="J21" s="18"/>
      <c r="K21" s="18"/>
      <c r="L21" s="18"/>
      <c r="M21" s="18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ht="16">
      <c r="A22" s="13"/>
      <c r="B22" s="18">
        <v>133</v>
      </c>
      <c r="C22" s="18" t="s">
        <v>38</v>
      </c>
      <c r="D22" s="18">
        <v>60.548999999999999</v>
      </c>
      <c r="E22" s="18"/>
      <c r="F22" s="18">
        <v>62.6</v>
      </c>
      <c r="G22" s="18"/>
      <c r="H22" s="18">
        <f>D22-F22+0.15-0.01-0.2+0.02+0.01</f>
        <v>-2.0810000000000022</v>
      </c>
      <c r="I22" s="18"/>
      <c r="J22" s="18"/>
      <c r="K22" s="18"/>
      <c r="L22" s="18"/>
      <c r="M22" s="18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6">
      <c r="A23" s="13"/>
      <c r="B23" s="18">
        <v>134</v>
      </c>
      <c r="C23" s="18" t="s">
        <v>5</v>
      </c>
      <c r="D23" s="18">
        <v>55.6</v>
      </c>
      <c r="E23" s="18"/>
      <c r="F23" s="18">
        <v>55.8</v>
      </c>
      <c r="G23" s="18"/>
      <c r="H23" s="18">
        <f>D23-F23+0.15-0.07-0.2-0.02+0.02</f>
        <v>-0.31999999999999573</v>
      </c>
      <c r="I23" s="18"/>
      <c r="J23" s="18"/>
      <c r="K23" s="18"/>
      <c r="L23" s="18"/>
      <c r="M23" s="18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6">
      <c r="A24" s="13"/>
      <c r="B24" s="18">
        <v>135</v>
      </c>
      <c r="C24" s="18" t="s">
        <v>39</v>
      </c>
      <c r="D24" s="18">
        <v>62.128999999999998</v>
      </c>
      <c r="E24" s="18"/>
      <c r="F24" s="18">
        <v>63</v>
      </c>
      <c r="G24" s="18"/>
      <c r="H24" s="18">
        <f>D24-F24+0.15-0.07-0.09-0.02+0</f>
        <v>-0.90100000000000213</v>
      </c>
      <c r="I24" s="18"/>
      <c r="J24" s="18"/>
      <c r="K24" s="18"/>
      <c r="L24" s="18"/>
      <c r="M24" s="18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6">
      <c r="A25" s="13"/>
      <c r="B25" s="18">
        <v>136</v>
      </c>
      <c r="C25" s="18" t="s">
        <v>44</v>
      </c>
      <c r="D25" s="18">
        <v>56.475000000000001</v>
      </c>
      <c r="E25" s="18"/>
      <c r="F25" s="18">
        <v>56.7</v>
      </c>
      <c r="G25" s="18"/>
      <c r="H25" s="18">
        <f>D25-F25+0.15-0.05-0.21+0+0.02</f>
        <v>-0.31500000000000139</v>
      </c>
      <c r="I25" s="18"/>
      <c r="J25" s="18"/>
      <c r="K25" s="18"/>
      <c r="L25" s="18"/>
      <c r="M25" s="18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6">
      <c r="A26" s="13"/>
      <c r="B26" s="18">
        <v>137</v>
      </c>
      <c r="C26" s="18" t="s">
        <v>4</v>
      </c>
      <c r="D26" s="18">
        <v>45.015000000000001</v>
      </c>
      <c r="E26" s="18"/>
      <c r="F26" s="18">
        <v>45</v>
      </c>
      <c r="G26" s="18"/>
      <c r="H26" s="18">
        <f>D26-F26+0.15-0.07-0.11-0.02+0.01</f>
        <v>-2.4999999999999446E-2</v>
      </c>
      <c r="I26" s="18"/>
      <c r="J26" s="18"/>
      <c r="K26" s="18"/>
      <c r="L26" s="18"/>
      <c r="M26" s="18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6">
      <c r="A27" s="13"/>
      <c r="B27" s="18">
        <v>138</v>
      </c>
      <c r="C27" s="18" t="s">
        <v>44</v>
      </c>
      <c r="D27" s="18">
        <v>56.14</v>
      </c>
      <c r="E27" s="18"/>
      <c r="F27" s="18">
        <v>56.7</v>
      </c>
      <c r="G27" s="18"/>
      <c r="H27" s="18">
        <f>D27-F27+0.15-0.01+0+0.02+0.02</f>
        <v>-0.38000000000000222</v>
      </c>
      <c r="I27" s="18"/>
      <c r="J27" s="18"/>
      <c r="K27" s="18"/>
      <c r="L27" s="18"/>
      <c r="M27" s="18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6">
      <c r="A28" s="13"/>
      <c r="B28" s="18">
        <v>139</v>
      </c>
      <c r="C28" s="18" t="s">
        <v>5</v>
      </c>
      <c r="D28" s="18">
        <v>55.726999999999997</v>
      </c>
      <c r="E28" s="18"/>
      <c r="F28" s="18">
        <v>55.8</v>
      </c>
      <c r="G28" s="18"/>
      <c r="H28" s="18">
        <f>D28-F28+0.15+0-0.11+0.03-0.01</f>
        <v>-1.3000000000000405E-2</v>
      </c>
      <c r="I28" s="18"/>
      <c r="J28" s="18"/>
      <c r="K28" s="18"/>
      <c r="L28" s="18"/>
      <c r="M28" s="18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ht="16">
      <c r="A29" s="13"/>
      <c r="B29" s="18">
        <v>140</v>
      </c>
      <c r="C29" s="18" t="s">
        <v>43</v>
      </c>
      <c r="D29" s="18">
        <v>54.758000000000003</v>
      </c>
      <c r="E29" s="18"/>
      <c r="F29" s="18">
        <v>55.7</v>
      </c>
      <c r="G29" s="18"/>
      <c r="H29" s="18">
        <f>D29-F29+0.15-0.01-0.09+0.1+0.04</f>
        <v>-0.75200000000000011</v>
      </c>
      <c r="I29" s="18"/>
      <c r="J29" s="18"/>
      <c r="K29" s="18"/>
      <c r="L29" s="18"/>
      <c r="M29" s="18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ht="16">
      <c r="A30" s="13"/>
      <c r="B30" s="18">
        <v>141</v>
      </c>
      <c r="C30" s="18" t="s">
        <v>0</v>
      </c>
      <c r="D30" s="18">
        <v>56.268999999999998</v>
      </c>
      <c r="E30" s="18"/>
      <c r="F30" s="18">
        <v>58</v>
      </c>
      <c r="G30" s="18"/>
      <c r="H30" s="18">
        <f>D30-F30+0.15-0.05-0.1+0.02+0</f>
        <v>-1.7110000000000019</v>
      </c>
      <c r="I30" s="18"/>
      <c r="J30" s="18"/>
      <c r="K30" s="18"/>
      <c r="L30" s="18"/>
      <c r="M30" s="18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ht="16">
      <c r="A31" s="13"/>
      <c r="B31" s="18">
        <v>142</v>
      </c>
      <c r="C31" s="18" t="s">
        <v>42</v>
      </c>
      <c r="D31" s="18">
        <v>63.070999999999998</v>
      </c>
      <c r="E31" s="18"/>
      <c r="F31" s="18">
        <v>62.9</v>
      </c>
      <c r="G31" s="18"/>
      <c r="H31" s="18">
        <f>D31-F31+0.15-0.01-0.07+0.13+0.04</f>
        <v>0.41099999999999937</v>
      </c>
      <c r="I31" s="18"/>
      <c r="J31" s="18"/>
      <c r="K31" s="18"/>
      <c r="L31" s="18"/>
      <c r="M31" s="18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16">
      <c r="A32" s="13"/>
      <c r="B32" s="18">
        <v>143</v>
      </c>
      <c r="C32" s="18" t="s">
        <v>46</v>
      </c>
      <c r="D32" s="18">
        <v>56.213999999999999</v>
      </c>
      <c r="E32" s="18"/>
      <c r="F32" s="18">
        <v>58.3</v>
      </c>
      <c r="G32" s="18"/>
      <c r="H32" s="18">
        <f>D32-F32+0.15-0.03-2+0.02+0.02</f>
        <v>-3.9259999999999984</v>
      </c>
      <c r="I32" s="18"/>
      <c r="J32" s="18"/>
      <c r="K32" s="18"/>
      <c r="L32" s="18"/>
      <c r="M32" s="18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6">
      <c r="A33" s="13"/>
      <c r="B33" s="18">
        <v>144</v>
      </c>
      <c r="C33" s="18" t="s">
        <v>42</v>
      </c>
      <c r="D33" s="18">
        <v>63.100999999999999</v>
      </c>
      <c r="E33" s="18"/>
      <c r="F33" s="18">
        <v>62.9</v>
      </c>
      <c r="G33" s="18"/>
      <c r="H33" s="18">
        <f>D33-F33+0.15-0.22-0.08+0.03+0.01</f>
        <v>9.1000000000000525E-2</v>
      </c>
      <c r="I33" s="18"/>
      <c r="J33" s="18"/>
      <c r="K33" s="18"/>
      <c r="L33" s="18"/>
      <c r="M33" s="18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6">
      <c r="A34" s="13"/>
      <c r="B34" s="18">
        <v>145</v>
      </c>
      <c r="C34" s="18" t="s">
        <v>43</v>
      </c>
      <c r="D34" s="18">
        <v>55.054000000000002</v>
      </c>
      <c r="E34" s="18"/>
      <c r="F34" s="18">
        <v>55.7</v>
      </c>
      <c r="G34" s="18"/>
      <c r="H34" s="18">
        <f>D34-F34+0.15+0-2+0.06+0.04</f>
        <v>-2.3960000000000008</v>
      </c>
      <c r="I34" s="18"/>
      <c r="J34" s="18"/>
      <c r="K34" s="18"/>
      <c r="L34" s="18"/>
      <c r="M34" s="18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6">
      <c r="A35" s="13"/>
      <c r="B35" s="18">
        <v>146</v>
      </c>
      <c r="C35" s="18" t="s">
        <v>3</v>
      </c>
      <c r="D35" s="18">
        <v>55.036000000000001</v>
      </c>
      <c r="E35" s="18"/>
      <c r="F35" s="18">
        <v>57.9</v>
      </c>
      <c r="G35" s="18"/>
      <c r="H35" s="18">
        <f>D35-F35+0.15-0.22-0.1+0.02+0</f>
        <v>-3.0139999999999976</v>
      </c>
      <c r="I35" s="18"/>
      <c r="J35" s="18"/>
      <c r="K35" s="18"/>
      <c r="L35" s="18"/>
      <c r="M35" s="18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6">
      <c r="A36" s="13"/>
      <c r="B36" s="18">
        <v>147</v>
      </c>
      <c r="C36" s="18" t="s">
        <v>42</v>
      </c>
      <c r="D36" s="18">
        <v>63.139000000000003</v>
      </c>
      <c r="E36" s="18"/>
      <c r="F36" s="18">
        <v>62.9</v>
      </c>
      <c r="G36" s="18"/>
      <c r="H36" s="18">
        <f>D36-F36+0.15-0.01-0.23+0+0.04</f>
        <v>0.18900000000000433</v>
      </c>
      <c r="I36" s="18"/>
      <c r="J36" s="18"/>
      <c r="K36" s="18"/>
      <c r="L36" s="18"/>
      <c r="M36" s="18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16">
      <c r="A37" s="13"/>
      <c r="B37" s="18">
        <v>148</v>
      </c>
      <c r="C37" s="18" t="s">
        <v>4</v>
      </c>
      <c r="D37" s="18">
        <v>44.264000000000003</v>
      </c>
      <c r="E37" s="18"/>
      <c r="F37" s="18">
        <v>45</v>
      </c>
      <c r="G37" s="18"/>
      <c r="H37" s="18">
        <f>D37-F37+0.15-0.07-2+0.02+0</f>
        <v>-2.635999999999997</v>
      </c>
      <c r="I37" s="18"/>
      <c r="J37" s="18"/>
      <c r="K37" s="18"/>
      <c r="L37" s="18"/>
      <c r="M37" s="18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16">
      <c r="A38" s="13"/>
      <c r="B38" s="18">
        <v>149</v>
      </c>
      <c r="C38" s="18" t="s">
        <v>42</v>
      </c>
      <c r="D38" s="18">
        <v>62.893999999999998</v>
      </c>
      <c r="E38" s="18"/>
      <c r="F38" s="18">
        <v>62.9</v>
      </c>
      <c r="G38" s="18"/>
      <c r="H38" s="18">
        <f>D38-F38+0.15-0.22+0+0.13+0.02</f>
        <v>7.3999999999999774E-2</v>
      </c>
      <c r="I38" s="18"/>
      <c r="J38" s="18"/>
      <c r="K38" s="18"/>
      <c r="L38" s="18"/>
      <c r="M38" s="18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6">
      <c r="A39" s="13"/>
      <c r="B39" s="18">
        <v>150</v>
      </c>
      <c r="C39" s="18" t="s">
        <v>46</v>
      </c>
      <c r="D39" s="18">
        <v>58.235999999999997</v>
      </c>
      <c r="E39" s="18"/>
      <c r="F39" s="18">
        <v>58.3</v>
      </c>
      <c r="G39" s="18"/>
      <c r="H39" s="18">
        <f>D39-F39+0.15+0-2-0.02+0.04</f>
        <v>-1.8940000000000001</v>
      </c>
      <c r="I39" s="18"/>
      <c r="J39" s="18"/>
      <c r="K39" s="18"/>
      <c r="L39" s="18"/>
      <c r="M39" s="18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16">
      <c r="A40" s="13"/>
      <c r="B40" s="18">
        <v>151</v>
      </c>
      <c r="C40" s="18" t="s">
        <v>44</v>
      </c>
      <c r="D40" s="18">
        <v>53.854999999999997</v>
      </c>
      <c r="E40" s="18"/>
      <c r="F40" s="18">
        <v>56.7</v>
      </c>
      <c r="G40" s="18"/>
      <c r="H40" s="18">
        <f>D40-F40+0.15-0.22-0.08+0.02</f>
        <v>-2.9750000000000063</v>
      </c>
      <c r="I40" s="18"/>
      <c r="J40" s="18"/>
      <c r="K40" s="18"/>
      <c r="L40" s="18"/>
      <c r="M40" s="18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16">
      <c r="A41" s="13"/>
      <c r="B41" s="18">
        <v>152</v>
      </c>
      <c r="C41" s="18" t="s">
        <v>42</v>
      </c>
      <c r="D41" s="18">
        <v>64.596000000000004</v>
      </c>
      <c r="E41" s="18"/>
      <c r="F41" s="18">
        <v>62.9</v>
      </c>
      <c r="G41" s="18"/>
      <c r="H41" s="18">
        <f>D41-F41+0.15+0-0.11</f>
        <v>1.7360000000000049</v>
      </c>
      <c r="I41" s="18"/>
      <c r="J41" s="18"/>
      <c r="K41" s="18"/>
      <c r="L41" s="18"/>
      <c r="M41" s="18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16">
      <c r="A42" s="13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ht="16">
      <c r="A43" s="13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16">
      <c r="A44" s="13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ht="16">
      <c r="A45" s="13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16">
      <c r="A46" s="13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</sheetData>
  <pageMargins left="0.7" right="0.7" top="0.75" bottom="0.75" header="0.3" footer="0.3"/>
  <ignoredErrors>
    <ignoredError sqref="H4" formula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E939-F9F8-9B40-ACF5-39E633CBD959}">
  <dimension ref="A1:C7"/>
  <sheetViews>
    <sheetView workbookViewId="0">
      <selection activeCell="J22" sqref="J22"/>
    </sheetView>
  </sheetViews>
  <sheetFormatPr baseColWidth="10" defaultRowHeight="15"/>
  <sheetData>
    <row r="1" spans="1:3" ht="20">
      <c r="A1" s="22" t="s">
        <v>50</v>
      </c>
      <c r="B1" s="14"/>
      <c r="C1" t="s">
        <v>66</v>
      </c>
    </row>
    <row r="3" spans="1:3">
      <c r="B3" s="5"/>
    </row>
    <row r="4" spans="1:3">
      <c r="B4" s="5" t="s">
        <v>67</v>
      </c>
      <c r="C4" s="5" t="s">
        <v>64</v>
      </c>
    </row>
    <row r="5" spans="1:3">
      <c r="A5" s="5" t="s">
        <v>4</v>
      </c>
      <c r="B5" s="5">
        <v>130</v>
      </c>
      <c r="C5" s="5">
        <v>0.62399999999999722</v>
      </c>
    </row>
    <row r="6" spans="1:3">
      <c r="A6" s="5" t="s">
        <v>4</v>
      </c>
      <c r="B6" s="5">
        <v>137</v>
      </c>
      <c r="C6" s="5">
        <v>-2.4999999999999446E-2</v>
      </c>
    </row>
    <row r="7" spans="1:3">
      <c r="A7" s="5" t="s">
        <v>4</v>
      </c>
      <c r="B7" s="5">
        <v>148</v>
      </c>
      <c r="C7" s="5">
        <v>-2.635999999999997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F33D-D66A-F44D-AB7C-5A685DDED0D1}">
  <dimension ref="A1:L39"/>
  <sheetViews>
    <sheetView topLeftCell="H1" workbookViewId="0">
      <selection activeCell="X21" sqref="X21"/>
    </sheetView>
  </sheetViews>
  <sheetFormatPr baseColWidth="10" defaultRowHeight="15"/>
  <cols>
    <col min="11" max="11" width="18.5" customWidth="1"/>
    <col min="12" max="12" width="12.5" customWidth="1"/>
  </cols>
  <sheetData>
    <row r="1" spans="1:7">
      <c r="A1" t="s">
        <v>56</v>
      </c>
      <c r="B1" s="14" t="s">
        <v>57</v>
      </c>
    </row>
    <row r="2" spans="1:7">
      <c r="B2" s="14"/>
    </row>
    <row r="3" spans="1:7">
      <c r="A3" s="5"/>
      <c r="B3" s="5"/>
      <c r="C3" s="5"/>
      <c r="D3" s="5"/>
      <c r="E3" s="5"/>
    </row>
    <row r="4" spans="1:7">
      <c r="A4" s="5"/>
      <c r="B4" s="5"/>
      <c r="C4" s="5" t="s">
        <v>58</v>
      </c>
      <c r="D4" s="5" t="s">
        <v>72</v>
      </c>
      <c r="E4" s="5" t="s">
        <v>73</v>
      </c>
      <c r="F4" s="5"/>
      <c r="G4" s="5"/>
    </row>
    <row r="5" spans="1:7">
      <c r="A5" s="5">
        <v>115</v>
      </c>
      <c r="B5" s="5" t="s">
        <v>2</v>
      </c>
      <c r="C5" s="5">
        <v>-0.42899999999999983</v>
      </c>
      <c r="D5" s="5">
        <v>-0.38900000000000068</v>
      </c>
      <c r="E5" s="5"/>
      <c r="F5" s="5"/>
    </row>
    <row r="6" spans="1:7">
      <c r="A6" s="5">
        <v>116</v>
      </c>
      <c r="B6" s="5" t="s">
        <v>39</v>
      </c>
      <c r="C6" s="5">
        <v>-1.0260000000000029</v>
      </c>
      <c r="D6" s="5">
        <v>-1.0380000000000034</v>
      </c>
      <c r="E6" s="5">
        <v>-0.89900000000000047</v>
      </c>
      <c r="F6" s="5"/>
    </row>
    <row r="7" spans="1:7">
      <c r="A7" s="5">
        <v>117</v>
      </c>
      <c r="B7" s="5" t="s">
        <v>40</v>
      </c>
      <c r="C7" s="5">
        <v>-1.5450000000000028</v>
      </c>
      <c r="D7" s="5">
        <v>-1.2290000000000003</v>
      </c>
      <c r="E7" s="5">
        <v>-1.3789999999999989</v>
      </c>
      <c r="F7" s="5"/>
    </row>
    <row r="8" spans="1:7">
      <c r="A8" s="5">
        <v>118</v>
      </c>
      <c r="B8" s="5" t="s">
        <v>41</v>
      </c>
      <c r="C8" s="5">
        <v>-3.0670000000000019</v>
      </c>
      <c r="D8" s="5">
        <v>-2.7370000000000037</v>
      </c>
      <c r="E8" s="5">
        <v>-3.1820000000000039</v>
      </c>
      <c r="F8" s="5"/>
    </row>
    <row r="9" spans="1:7">
      <c r="A9" s="5">
        <v>119</v>
      </c>
      <c r="B9" s="5" t="s">
        <v>42</v>
      </c>
      <c r="C9" s="5">
        <v>-1.8399999999999983</v>
      </c>
      <c r="D9" s="5">
        <v>-1.6579999999999961</v>
      </c>
      <c r="E9" s="5">
        <v>-1.6440000000000003</v>
      </c>
      <c r="F9" s="5"/>
    </row>
    <row r="10" spans="1:7">
      <c r="A10" s="5">
        <v>120</v>
      </c>
      <c r="B10" s="5" t="s">
        <v>42</v>
      </c>
      <c r="C10" s="5">
        <v>-3.5289999999999995</v>
      </c>
      <c r="D10" s="5">
        <v>-3.6380000000000012</v>
      </c>
      <c r="E10" s="5">
        <v>-3.5339999999999949</v>
      </c>
      <c r="F10" s="5"/>
    </row>
    <row r="11" spans="1:7">
      <c r="A11" s="5">
        <v>121</v>
      </c>
      <c r="B11" s="5" t="s">
        <v>42</v>
      </c>
      <c r="C11" s="5">
        <v>-1.8980000000000012</v>
      </c>
      <c r="D11" s="5">
        <v>-1.959000000000001</v>
      </c>
      <c r="E11" s="5">
        <v>-2.765999999999996</v>
      </c>
      <c r="F11" s="5"/>
    </row>
    <row r="12" spans="1:7">
      <c r="A12" s="5">
        <v>122</v>
      </c>
      <c r="B12" s="5" t="s">
        <v>41</v>
      </c>
      <c r="C12" s="5">
        <v>-3.2059999999999991</v>
      </c>
      <c r="D12" s="5">
        <v>-3.3270000000000013</v>
      </c>
      <c r="E12" s="5">
        <v>-3.2519999999999984</v>
      </c>
      <c r="F12" s="5"/>
    </row>
    <row r="13" spans="1:7">
      <c r="A13" s="5">
        <v>123</v>
      </c>
      <c r="B13" s="5" t="s">
        <v>43</v>
      </c>
      <c r="C13" s="5">
        <v>-1.1220000000000059</v>
      </c>
      <c r="D13" s="5">
        <v>-1.0550000000000057</v>
      </c>
      <c r="E13" s="5">
        <v>-1.1340000000000063</v>
      </c>
      <c r="F13" s="5"/>
    </row>
    <row r="14" spans="1:7">
      <c r="A14" s="5">
        <v>124</v>
      </c>
      <c r="B14" s="5" t="s">
        <v>1</v>
      </c>
      <c r="C14" s="5">
        <v>0.36900000000000094</v>
      </c>
      <c r="D14" s="5"/>
      <c r="E14" s="5"/>
      <c r="F14" s="5"/>
      <c r="G14" s="5"/>
    </row>
    <row r="15" spans="1:7">
      <c r="A15" s="5">
        <v>143</v>
      </c>
      <c r="B15" s="5" t="s">
        <v>46</v>
      </c>
      <c r="C15" s="5">
        <v>-3.9259999999999984</v>
      </c>
      <c r="D15" s="5"/>
      <c r="E15" s="5"/>
      <c r="F15" s="5"/>
      <c r="G15" s="5"/>
    </row>
    <row r="16" spans="1:7">
      <c r="A16" s="5">
        <v>144</v>
      </c>
      <c r="B16" s="5" t="s">
        <v>42</v>
      </c>
      <c r="C16" s="5">
        <v>9.1000000000000525E-2</v>
      </c>
      <c r="D16" s="5"/>
      <c r="E16" s="5"/>
      <c r="F16" s="5"/>
      <c r="G16" s="5"/>
    </row>
    <row r="17" spans="1:12">
      <c r="A17" s="5">
        <v>145</v>
      </c>
      <c r="B17" s="5" t="s">
        <v>43</v>
      </c>
      <c r="C17" s="5">
        <v>-2.3960000000000008</v>
      </c>
      <c r="D17" s="5">
        <v>-2.3490000000000038</v>
      </c>
      <c r="E17" s="5"/>
      <c r="F17" s="5"/>
      <c r="G17" s="5"/>
    </row>
    <row r="18" spans="1:12">
      <c r="A18" s="5">
        <v>146</v>
      </c>
      <c r="B18" s="5" t="s">
        <v>3</v>
      </c>
      <c r="C18" s="5">
        <v>-3.0139999999999976</v>
      </c>
      <c r="D18" s="5">
        <v>-2.9689999999999959</v>
      </c>
      <c r="E18" s="5">
        <v>-3.0999999999999961</v>
      </c>
      <c r="F18" s="5"/>
      <c r="G18" s="5"/>
    </row>
    <row r="19" spans="1:12">
      <c r="A19" s="5">
        <v>147</v>
      </c>
      <c r="B19" s="5" t="s">
        <v>42</v>
      </c>
      <c r="C19" s="5">
        <v>0.18900000000000433</v>
      </c>
      <c r="D19" s="5">
        <v>0.19399999999999978</v>
      </c>
      <c r="E19" s="5">
        <v>0.27800000000000297</v>
      </c>
      <c r="F19" s="5"/>
      <c r="G19" s="5"/>
    </row>
    <row r="20" spans="1:12">
      <c r="A20" s="5">
        <v>148</v>
      </c>
      <c r="B20" s="5" t="s">
        <v>4</v>
      </c>
      <c r="C20" s="5">
        <v>-2.635999999999997</v>
      </c>
      <c r="D20" s="5">
        <v>-2.4989999999999966</v>
      </c>
      <c r="E20" s="5">
        <v>-2.8879999999999995</v>
      </c>
      <c r="F20" s="5"/>
      <c r="G20" s="5"/>
    </row>
    <row r="21" spans="1:12" ht="16">
      <c r="A21" s="5">
        <v>149</v>
      </c>
      <c r="B21" s="5" t="s">
        <v>42</v>
      </c>
      <c r="C21" s="5">
        <v>7.3999999999999774E-2</v>
      </c>
      <c r="D21" s="5">
        <v>9.1000000000002787E-2</v>
      </c>
      <c r="E21" s="5">
        <v>-0.50299999999999834</v>
      </c>
      <c r="F21" s="5"/>
      <c r="G21" s="5"/>
      <c r="H21" s="5"/>
      <c r="I21" s="8"/>
      <c r="J21" s="8"/>
      <c r="K21" s="9"/>
      <c r="L21" s="5"/>
    </row>
    <row r="22" spans="1:12">
      <c r="A22" s="5">
        <v>150</v>
      </c>
      <c r="B22" s="5" t="s">
        <v>46</v>
      </c>
      <c r="C22" s="5">
        <v>-1.8940000000000001</v>
      </c>
      <c r="D22" s="5">
        <v>-1.8509999999999938</v>
      </c>
      <c r="E22" s="5">
        <v>-1.6849999999999969</v>
      </c>
      <c r="F22" s="5"/>
      <c r="G22" s="5"/>
      <c r="H22" s="5"/>
      <c r="I22" s="5"/>
      <c r="J22" s="5"/>
      <c r="K22" s="5"/>
      <c r="L22" s="5"/>
    </row>
    <row r="23" spans="1:12">
      <c r="A23" s="5">
        <v>151</v>
      </c>
      <c r="B23" s="5" t="s">
        <v>44</v>
      </c>
      <c r="C23" s="5">
        <v>-2.9750000000000063</v>
      </c>
      <c r="D23" s="5">
        <v>-3.4259999999999997</v>
      </c>
      <c r="E23" s="5">
        <v>-2.9420000000000051</v>
      </c>
      <c r="F23" s="5"/>
      <c r="G23" s="5"/>
      <c r="H23" s="2"/>
      <c r="I23" s="5"/>
      <c r="J23" s="5"/>
      <c r="K23" s="5"/>
      <c r="L23" s="5"/>
    </row>
    <row r="24" spans="1:12">
      <c r="A24" s="5">
        <v>152</v>
      </c>
      <c r="B24" s="5" t="s">
        <v>42</v>
      </c>
      <c r="C24" s="5">
        <v>1.7360000000000049</v>
      </c>
      <c r="D24" s="5">
        <v>1.7879999999999974</v>
      </c>
      <c r="E24" s="5">
        <v>1.7360000000000049</v>
      </c>
      <c r="F24" s="5"/>
      <c r="G24" s="5"/>
      <c r="H24" s="2"/>
      <c r="I24" s="5"/>
      <c r="J24" s="5"/>
      <c r="K24" s="5"/>
      <c r="L24" s="5"/>
    </row>
    <row r="25" spans="1:12" ht="16">
      <c r="H25" s="2"/>
      <c r="I25" s="10"/>
      <c r="J25" s="5"/>
      <c r="K25" s="5"/>
      <c r="L25" s="5"/>
    </row>
    <row r="26" spans="1:12">
      <c r="H26" s="2"/>
      <c r="I26" s="5"/>
      <c r="J26" s="5"/>
      <c r="K26" s="5"/>
      <c r="L26" s="5"/>
    </row>
    <row r="27" spans="1:12">
      <c r="H27" s="2"/>
      <c r="I27" s="5"/>
      <c r="J27" s="5"/>
      <c r="K27" s="5"/>
      <c r="L27" s="5"/>
    </row>
    <row r="28" spans="1:12">
      <c r="H28" s="5"/>
      <c r="I28" s="5"/>
      <c r="J28" s="5"/>
      <c r="K28" s="5"/>
      <c r="L28" s="5"/>
    </row>
    <row r="32" spans="1:12" ht="16">
      <c r="H32" s="5"/>
      <c r="I32" s="8"/>
      <c r="J32" s="8"/>
      <c r="K32" s="9"/>
      <c r="L32" s="5"/>
    </row>
    <row r="33" spans="8:12">
      <c r="H33" s="5"/>
      <c r="I33" s="5"/>
      <c r="J33" s="5"/>
      <c r="K33" s="5"/>
      <c r="L33" s="5"/>
    </row>
    <row r="34" spans="8:12">
      <c r="H34" s="2"/>
      <c r="I34" s="5"/>
      <c r="J34" s="5"/>
      <c r="K34" s="5"/>
      <c r="L34" s="5"/>
    </row>
    <row r="35" spans="8:12">
      <c r="H35" s="2"/>
      <c r="I35" s="5"/>
      <c r="J35" s="5"/>
      <c r="K35" s="5"/>
      <c r="L35" s="5"/>
    </row>
    <row r="36" spans="8:12" ht="16">
      <c r="H36" s="2"/>
      <c r="I36" s="11"/>
      <c r="J36" s="5"/>
      <c r="K36" s="5"/>
      <c r="L36" s="5"/>
    </row>
    <row r="37" spans="8:12">
      <c r="H37" s="2"/>
      <c r="I37" s="5"/>
      <c r="J37" s="5"/>
      <c r="K37" s="5"/>
      <c r="L37" s="5"/>
    </row>
    <row r="38" spans="8:12">
      <c r="H38" s="2"/>
      <c r="I38" s="5"/>
      <c r="J38" s="5"/>
      <c r="K38" s="5"/>
      <c r="L38" s="5"/>
    </row>
    <row r="39" spans="8:12">
      <c r="H39" s="5"/>
      <c r="I39" s="5"/>
      <c r="J39" s="5"/>
      <c r="K39" s="5"/>
      <c r="L39" s="5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58D5-B5CB-2D4E-A28E-6C7D262D4B58}">
  <dimension ref="A1:M47"/>
  <sheetViews>
    <sheetView workbookViewId="0"/>
  </sheetViews>
  <sheetFormatPr baseColWidth="10" defaultRowHeight="15"/>
  <cols>
    <col min="1" max="1" width="21.83203125" customWidth="1"/>
  </cols>
  <sheetData>
    <row r="1" spans="1:1" ht="20">
      <c r="A1" s="21" t="s">
        <v>13</v>
      </c>
    </row>
    <row r="2" spans="1:1" ht="16">
      <c r="A2" s="15" t="s">
        <v>14</v>
      </c>
    </row>
    <row r="17" spans="8:13" ht="16">
      <c r="H17" s="5"/>
      <c r="I17" s="9"/>
      <c r="J17" s="8"/>
      <c r="K17" s="9"/>
      <c r="L17" s="5"/>
      <c r="M17" s="5"/>
    </row>
    <row r="18" spans="8:13">
      <c r="H18" s="5"/>
      <c r="I18" s="5"/>
      <c r="J18" s="5"/>
      <c r="K18" s="5"/>
      <c r="L18" s="5"/>
      <c r="M18" s="5"/>
    </row>
    <row r="19" spans="8:13">
      <c r="H19" s="3"/>
      <c r="I19" s="5"/>
      <c r="J19" s="5"/>
      <c r="K19" s="5"/>
      <c r="L19" s="5"/>
      <c r="M19" s="5"/>
    </row>
    <row r="20" spans="8:13">
      <c r="H20" s="3"/>
      <c r="I20" s="5"/>
      <c r="J20" s="5"/>
      <c r="K20" s="5"/>
      <c r="L20" s="5"/>
      <c r="M20" s="5"/>
    </row>
    <row r="21" spans="8:13">
      <c r="H21" s="3"/>
      <c r="I21" s="5"/>
      <c r="J21" s="5"/>
      <c r="K21" s="5"/>
      <c r="L21" s="5"/>
      <c r="M21" s="5"/>
    </row>
    <row r="22" spans="8:13">
      <c r="H22" s="5"/>
      <c r="K22" s="5"/>
      <c r="M22" s="5"/>
    </row>
    <row r="25" spans="8:13" ht="16">
      <c r="H25" s="2"/>
      <c r="J25" s="5"/>
      <c r="K25" s="5"/>
      <c r="L25" s="5"/>
      <c r="M25" s="10"/>
    </row>
    <row r="26" spans="8:13" ht="16">
      <c r="H26" s="5"/>
      <c r="J26" s="5"/>
      <c r="K26" s="5"/>
      <c r="L26" s="5"/>
      <c r="M26" s="10"/>
    </row>
    <row r="27" spans="8:13" ht="16">
      <c r="H27" s="5"/>
      <c r="J27" s="5"/>
      <c r="K27" s="5"/>
      <c r="L27" s="5"/>
      <c r="M27" s="10"/>
    </row>
    <row r="28" spans="8:13" ht="16">
      <c r="H28" s="2"/>
      <c r="J28" s="5"/>
      <c r="K28" s="5"/>
      <c r="L28" s="5"/>
      <c r="M28" s="10"/>
    </row>
    <row r="29" spans="8:13" ht="16">
      <c r="H29" s="2"/>
      <c r="J29" s="5"/>
      <c r="K29" s="5"/>
      <c r="L29" s="5"/>
      <c r="M29" s="10"/>
    </row>
    <row r="36" spans="8:9" ht="16">
      <c r="H36" s="7"/>
      <c r="I36" s="5"/>
    </row>
    <row r="43" spans="8:9">
      <c r="H43" s="5"/>
    </row>
    <row r="44" spans="8:9">
      <c r="H44" s="3"/>
      <c r="I44" s="5"/>
    </row>
    <row r="45" spans="8:9">
      <c r="H45" s="3"/>
      <c r="I45" s="5"/>
    </row>
    <row r="46" spans="8:9">
      <c r="H46" s="3"/>
      <c r="I46" s="5"/>
    </row>
    <row r="47" spans="8:9">
      <c r="H47" s="5"/>
      <c r="I47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742C-6885-5349-B5CE-1AE430407F37}">
  <dimension ref="A1:A2"/>
  <sheetViews>
    <sheetView tabSelected="1" workbookViewId="0">
      <selection activeCell="O31" sqref="O31"/>
    </sheetView>
  </sheetViews>
  <sheetFormatPr baseColWidth="10" defaultRowHeight="15"/>
  <cols>
    <col min="1" max="1" width="14.1640625" customWidth="1"/>
  </cols>
  <sheetData>
    <row r="1" spans="1:1" ht="20">
      <c r="A1" s="21" t="s">
        <v>7</v>
      </c>
    </row>
    <row r="2" spans="1:1" ht="23" customHeight="1">
      <c r="A2" s="14" t="s">
        <v>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8F13-4A2E-9547-91B0-5AFC53EF15F8}">
  <dimension ref="A1:AA56"/>
  <sheetViews>
    <sheetView topLeftCell="O49" workbookViewId="0">
      <selection activeCell="V90" sqref="V90"/>
    </sheetView>
  </sheetViews>
  <sheetFormatPr baseColWidth="10" defaultRowHeight="15"/>
  <cols>
    <col min="1" max="1" width="15.6640625" customWidth="1"/>
    <col min="15" max="15" width="14" customWidth="1"/>
    <col min="16" max="16" width="16.83203125" customWidth="1"/>
    <col min="17" max="17" width="18" customWidth="1"/>
    <col min="18" max="18" width="17.6640625" customWidth="1"/>
    <col min="19" max="19" width="16.83203125" customWidth="1"/>
    <col min="20" max="20" width="17.5" customWidth="1"/>
    <col min="21" max="21" width="16.1640625" customWidth="1"/>
    <col min="22" max="22" width="16" customWidth="1"/>
    <col min="23" max="23" width="18" customWidth="1"/>
    <col min="24" max="24" width="16.1640625" customWidth="1"/>
    <col min="25" max="26" width="16.33203125" customWidth="1"/>
    <col min="27" max="27" width="17.5" customWidth="1"/>
  </cols>
  <sheetData>
    <row r="1" spans="1:27" ht="26" customHeight="1">
      <c r="A1" s="21" t="s">
        <v>9</v>
      </c>
    </row>
    <row r="2" spans="1:27" ht="22" customHeight="1">
      <c r="A2" s="14" t="s">
        <v>8</v>
      </c>
    </row>
    <row r="4" spans="1:27">
      <c r="A4" s="5"/>
      <c r="B4" s="5">
        <v>25</v>
      </c>
      <c r="C4" s="5">
        <v>30</v>
      </c>
      <c r="D4" s="5">
        <v>35</v>
      </c>
      <c r="E4" s="5">
        <v>40</v>
      </c>
      <c r="F4" s="5">
        <v>45</v>
      </c>
      <c r="G4" s="5">
        <v>50</v>
      </c>
      <c r="H4" s="5">
        <v>55</v>
      </c>
      <c r="I4" s="5">
        <v>60</v>
      </c>
      <c r="J4" s="5">
        <v>65</v>
      </c>
      <c r="K4" s="5">
        <v>70</v>
      </c>
      <c r="L4" s="5">
        <v>75</v>
      </c>
      <c r="M4" s="5">
        <v>80</v>
      </c>
      <c r="N4" s="5" t="s">
        <v>10</v>
      </c>
      <c r="P4" s="5">
        <v>25</v>
      </c>
      <c r="Q4" s="5">
        <v>30</v>
      </c>
      <c r="R4" s="5">
        <v>35</v>
      </c>
      <c r="S4" s="5">
        <v>40</v>
      </c>
      <c r="T4" s="5">
        <v>45</v>
      </c>
      <c r="U4" s="5">
        <v>50</v>
      </c>
      <c r="V4" s="5">
        <v>55</v>
      </c>
      <c r="W4" s="5">
        <v>60</v>
      </c>
      <c r="X4" s="5">
        <v>65</v>
      </c>
      <c r="Y4" s="5">
        <v>70</v>
      </c>
      <c r="Z4" s="5">
        <v>75</v>
      </c>
      <c r="AA4" s="5">
        <v>80</v>
      </c>
    </row>
    <row r="5" spans="1:27">
      <c r="A5" s="5" t="s">
        <v>35</v>
      </c>
      <c r="B5" s="17" t="s">
        <v>68</v>
      </c>
      <c r="C5" s="17" t="s">
        <v>68</v>
      </c>
      <c r="D5" s="17" t="s">
        <v>68</v>
      </c>
      <c r="E5" s="17" t="s">
        <v>68</v>
      </c>
      <c r="F5" s="17" t="s">
        <v>68</v>
      </c>
      <c r="G5" s="17" t="s">
        <v>68</v>
      </c>
      <c r="H5" s="17" t="s">
        <v>68</v>
      </c>
      <c r="I5" s="17" t="s">
        <v>68</v>
      </c>
      <c r="J5" s="17" t="s">
        <v>68</v>
      </c>
      <c r="K5" s="17" t="s">
        <v>68</v>
      </c>
      <c r="L5" s="17" t="s">
        <v>68</v>
      </c>
      <c r="M5" s="17" t="s">
        <v>68</v>
      </c>
      <c r="O5" s="5" t="s">
        <v>35</v>
      </c>
      <c r="P5" s="5" t="s">
        <v>82</v>
      </c>
      <c r="Q5" s="5" t="s">
        <v>82</v>
      </c>
      <c r="R5" s="5" t="s">
        <v>82</v>
      </c>
      <c r="S5" s="5" t="s">
        <v>82</v>
      </c>
      <c r="T5" s="5" t="s">
        <v>82</v>
      </c>
      <c r="U5" s="5" t="s">
        <v>82</v>
      </c>
      <c r="V5" s="5" t="s">
        <v>82</v>
      </c>
      <c r="W5" s="5" t="s">
        <v>82</v>
      </c>
      <c r="X5" s="5" t="s">
        <v>82</v>
      </c>
      <c r="Y5" s="5" t="s">
        <v>82</v>
      </c>
      <c r="Z5" s="5" t="s">
        <v>82</v>
      </c>
      <c r="AA5" s="5" t="s">
        <v>82</v>
      </c>
    </row>
    <row r="6" spans="1:27">
      <c r="A6" s="5">
        <v>240</v>
      </c>
      <c r="B6" s="5">
        <v>-0.70345000000000002</v>
      </c>
      <c r="C6" s="5">
        <v>-0.83214200000000005</v>
      </c>
      <c r="D6" s="5">
        <v>-0.87398799999999999</v>
      </c>
      <c r="E6" s="5">
        <v>-1.00135</v>
      </c>
      <c r="F6" s="5">
        <v>-0.97500399999999998</v>
      </c>
      <c r="G6" s="5">
        <v>-1.06145</v>
      </c>
      <c r="H6" s="5">
        <v>-1.1184000000000001</v>
      </c>
      <c r="I6" s="5">
        <v>-1.29684</v>
      </c>
      <c r="J6" s="5">
        <v>-1.3021</v>
      </c>
      <c r="K6" s="5">
        <v>-1.4303600000000001</v>
      </c>
      <c r="L6" s="5">
        <v>-1.4609300000000001</v>
      </c>
      <c r="M6" s="5">
        <v>-1.4609300000000001</v>
      </c>
      <c r="O6" s="5">
        <v>240</v>
      </c>
      <c r="P6" s="5">
        <f t="shared" ref="P6:P40" si="0">B6/(10*0.1*0.00003)</f>
        <v>-23448.333333333332</v>
      </c>
      <c r="Q6" s="5">
        <f t="shared" ref="Q6:Q40" si="1">C6/(10*0.1*0.00003)</f>
        <v>-27738.066666666669</v>
      </c>
      <c r="R6" s="5">
        <f t="shared" ref="R6:R40" si="2">D6/(10*0.1*0.00003)</f>
        <v>-29132.933333333331</v>
      </c>
      <c r="S6" s="5">
        <f t="shared" ref="S6:S40" si="3">E6/(10*0.1*0.00003)</f>
        <v>-33378.333333333328</v>
      </c>
      <c r="T6" s="5">
        <f t="shared" ref="T6:T40" si="4">F6/(10*0.1*0.00003)</f>
        <v>-32500.133333333331</v>
      </c>
      <c r="U6" s="5">
        <f t="shared" ref="U6:U40" si="5">G6/(10*0.1*0.00003)</f>
        <v>-35381.666666666664</v>
      </c>
      <c r="V6" s="5">
        <f t="shared" ref="V6:V40" si="6">H6/(10*0.1*0.00003)</f>
        <v>-37280</v>
      </c>
      <c r="W6" s="5">
        <f t="shared" ref="W6:W40" si="7">I6/(10*0.1*0.00003)</f>
        <v>-43228</v>
      </c>
      <c r="X6" s="5">
        <f t="shared" ref="X6:X40" si="8">J6/(10*0.1*0.00003)</f>
        <v>-43403.333333333336</v>
      </c>
      <c r="Y6" s="5">
        <f t="shared" ref="Y6:Y40" si="9">K6/(10*0.1*0.00003)</f>
        <v>-47678.666666666672</v>
      </c>
      <c r="Z6" s="5">
        <f t="shared" ref="Z6:Z40" si="10">L6/(10*0.1*0.00003)</f>
        <v>-48697.666666666664</v>
      </c>
      <c r="AA6" s="5">
        <f t="shared" ref="AA6:AA40" si="11">M6/(10*0.1*0.00003)</f>
        <v>-48697.666666666664</v>
      </c>
    </row>
    <row r="7" spans="1:27">
      <c r="A7" s="5">
        <v>239</v>
      </c>
      <c r="B7" s="5">
        <v>-0.83689499999999994</v>
      </c>
      <c r="C7" s="5">
        <v>-1.01034</v>
      </c>
      <c r="D7" s="5">
        <v>-1.0952299999999999</v>
      </c>
      <c r="E7" s="5">
        <v>-1.1636500000000001</v>
      </c>
      <c r="F7" s="5">
        <v>-1.1496900000000001</v>
      </c>
      <c r="G7" s="5">
        <v>-1.2311000000000001</v>
      </c>
      <c r="H7" s="5">
        <v>-1.3477600000000001</v>
      </c>
      <c r="I7" s="5">
        <v>-1.5394099999999999</v>
      </c>
      <c r="J7" s="5">
        <v>-1.5180400000000001</v>
      </c>
      <c r="K7" s="5">
        <v>-1.6643699999999999</v>
      </c>
      <c r="L7" s="5">
        <v>-1.6817500000000001</v>
      </c>
      <c r="M7" s="5">
        <v>-1.6817500000000001</v>
      </c>
      <c r="O7" s="5">
        <v>239</v>
      </c>
      <c r="P7" s="5">
        <f t="shared" si="0"/>
        <v>-27896.499999999996</v>
      </c>
      <c r="Q7" s="5">
        <f t="shared" si="1"/>
        <v>-33678</v>
      </c>
      <c r="R7" s="5">
        <f t="shared" si="2"/>
        <v>-36507.666666666664</v>
      </c>
      <c r="S7" s="5">
        <f t="shared" si="3"/>
        <v>-38788.333333333336</v>
      </c>
      <c r="T7" s="5">
        <f t="shared" si="4"/>
        <v>-38323</v>
      </c>
      <c r="U7" s="5">
        <f t="shared" si="5"/>
        <v>-41036.666666666672</v>
      </c>
      <c r="V7" s="5">
        <f t="shared" si="6"/>
        <v>-44925.333333333336</v>
      </c>
      <c r="W7" s="5">
        <f t="shared" si="7"/>
        <v>-51313.666666666664</v>
      </c>
      <c r="X7" s="5">
        <f t="shared" si="8"/>
        <v>-50601.333333333336</v>
      </c>
      <c r="Y7" s="5">
        <f t="shared" si="9"/>
        <v>-55478.999999999993</v>
      </c>
      <c r="Z7" s="5">
        <f t="shared" si="10"/>
        <v>-56058.333333333336</v>
      </c>
      <c r="AA7" s="5">
        <f t="shared" si="11"/>
        <v>-56058.333333333336</v>
      </c>
    </row>
    <row r="8" spans="1:27">
      <c r="A8" s="5">
        <v>238</v>
      </c>
      <c r="B8" s="5">
        <v>-1.0219400000000001</v>
      </c>
      <c r="C8" s="5">
        <v>-1.1751199999999999</v>
      </c>
      <c r="D8" s="5">
        <v>-1.2860499999999999</v>
      </c>
      <c r="E8" s="5">
        <v>-1.3854900000000001</v>
      </c>
      <c r="F8" s="5">
        <v>-1.34226</v>
      </c>
      <c r="G8" s="5">
        <v>-1.42303</v>
      </c>
      <c r="H8" s="5">
        <v>-1.5507899999999999</v>
      </c>
      <c r="I8" s="5">
        <v>-1.7419800000000001</v>
      </c>
      <c r="J8" s="5">
        <v>-1.7225900000000001</v>
      </c>
      <c r="K8" s="5">
        <v>-1.92096</v>
      </c>
      <c r="L8" s="5">
        <v>-1.92031</v>
      </c>
      <c r="M8" s="5">
        <v>-1.92031</v>
      </c>
      <c r="O8" s="5">
        <v>238</v>
      </c>
      <c r="P8" s="5">
        <f t="shared" si="0"/>
        <v>-34064.666666666672</v>
      </c>
      <c r="Q8" s="5">
        <f t="shared" si="1"/>
        <v>-39170.666666666664</v>
      </c>
      <c r="R8" s="5">
        <f t="shared" si="2"/>
        <v>-42868.333333333328</v>
      </c>
      <c r="S8" s="5">
        <f t="shared" si="3"/>
        <v>-46183</v>
      </c>
      <c r="T8" s="5">
        <f t="shared" si="4"/>
        <v>-44742</v>
      </c>
      <c r="U8" s="5">
        <f t="shared" si="5"/>
        <v>-47434.333333333336</v>
      </c>
      <c r="V8" s="5">
        <f t="shared" si="6"/>
        <v>-51692.999999999993</v>
      </c>
      <c r="W8" s="5">
        <f t="shared" si="7"/>
        <v>-58066</v>
      </c>
      <c r="X8" s="5">
        <f t="shared" si="8"/>
        <v>-57419.666666666664</v>
      </c>
      <c r="Y8" s="5">
        <f t="shared" si="9"/>
        <v>-64032</v>
      </c>
      <c r="Z8" s="5">
        <f t="shared" si="10"/>
        <v>-64010.333333333328</v>
      </c>
      <c r="AA8" s="5">
        <f t="shared" si="11"/>
        <v>-64010.333333333328</v>
      </c>
    </row>
    <row r="9" spans="1:27">
      <c r="A9" s="5">
        <v>237</v>
      </c>
      <c r="B9" s="5">
        <v>-1.1990799999999999</v>
      </c>
      <c r="C9" s="5">
        <v>-1.3452999999999999</v>
      </c>
      <c r="D9" s="5">
        <v>-1.4677500000000001</v>
      </c>
      <c r="E9" s="5">
        <v>-1.5733900000000001</v>
      </c>
      <c r="F9" s="5">
        <v>-1.5946899999999999</v>
      </c>
      <c r="G9" s="5">
        <v>-1.6635899999999999</v>
      </c>
      <c r="H9" s="5">
        <v>-1.79373</v>
      </c>
      <c r="I9" s="5">
        <v>-1.9877800000000001</v>
      </c>
      <c r="J9" s="5">
        <v>-2.0216099999999999</v>
      </c>
      <c r="K9" s="5">
        <v>-2.19841</v>
      </c>
      <c r="L9" s="5">
        <v>-2.1959599999999999</v>
      </c>
      <c r="M9" s="5">
        <v>-2.1959599999999999</v>
      </c>
      <c r="O9" s="5">
        <v>237</v>
      </c>
      <c r="P9" s="5">
        <f t="shared" si="0"/>
        <v>-39969.333333333328</v>
      </c>
      <c r="Q9" s="5">
        <f t="shared" si="1"/>
        <v>-44843.333333333328</v>
      </c>
      <c r="R9" s="5">
        <f t="shared" si="2"/>
        <v>-48925</v>
      </c>
      <c r="S9" s="5">
        <f t="shared" si="3"/>
        <v>-52446.333333333336</v>
      </c>
      <c r="T9" s="5">
        <f t="shared" si="4"/>
        <v>-53156.333333333328</v>
      </c>
      <c r="U9" s="5">
        <f t="shared" si="5"/>
        <v>-55452.999999999993</v>
      </c>
      <c r="V9" s="5">
        <f t="shared" si="6"/>
        <v>-59791</v>
      </c>
      <c r="W9" s="5">
        <f t="shared" si="7"/>
        <v>-66259.333333333328</v>
      </c>
      <c r="X9" s="5">
        <f t="shared" si="8"/>
        <v>-67387</v>
      </c>
      <c r="Y9" s="5">
        <f t="shared" si="9"/>
        <v>-73280.333333333328</v>
      </c>
      <c r="Z9" s="5">
        <f t="shared" si="10"/>
        <v>-73198.666666666657</v>
      </c>
      <c r="AA9" s="5">
        <f t="shared" si="11"/>
        <v>-73198.666666666657</v>
      </c>
    </row>
    <row r="10" spans="1:27">
      <c r="A10" s="5">
        <v>236</v>
      </c>
      <c r="B10" s="5">
        <v>-1.3830800000000001</v>
      </c>
      <c r="C10" s="5">
        <v>-1.5148600000000001</v>
      </c>
      <c r="D10" s="5">
        <v>-1.6657299999999999</v>
      </c>
      <c r="E10" s="5">
        <v>-1.7618799999999999</v>
      </c>
      <c r="F10" s="5">
        <v>-1.8256399999999999</v>
      </c>
      <c r="G10" s="5">
        <v>-1.89392</v>
      </c>
      <c r="H10" s="5">
        <v>-2.0826799999999999</v>
      </c>
      <c r="I10" s="5">
        <v>-2.2395900000000002</v>
      </c>
      <c r="J10" s="5">
        <v>-2.2830599999999999</v>
      </c>
      <c r="K10" s="5">
        <v>-2.4764699999999999</v>
      </c>
      <c r="L10" s="5">
        <v>-2.4773100000000001</v>
      </c>
      <c r="M10" s="5">
        <v>-2.4773100000000001</v>
      </c>
      <c r="O10" s="5">
        <v>236</v>
      </c>
      <c r="P10" s="5">
        <f t="shared" si="0"/>
        <v>-46102.666666666672</v>
      </c>
      <c r="Q10" s="5">
        <f t="shared" si="1"/>
        <v>-50495.333333333336</v>
      </c>
      <c r="R10" s="5">
        <f t="shared" si="2"/>
        <v>-55524.333333333328</v>
      </c>
      <c r="S10" s="5">
        <f t="shared" si="3"/>
        <v>-58729.333333333328</v>
      </c>
      <c r="T10" s="5">
        <f t="shared" si="4"/>
        <v>-60854.666666666664</v>
      </c>
      <c r="U10" s="5">
        <f t="shared" si="5"/>
        <v>-63130.666666666664</v>
      </c>
      <c r="V10" s="5">
        <f t="shared" si="6"/>
        <v>-69422.666666666657</v>
      </c>
      <c r="W10" s="5">
        <f t="shared" si="7"/>
        <v>-74653</v>
      </c>
      <c r="X10" s="5">
        <f t="shared" si="8"/>
        <v>-76102</v>
      </c>
      <c r="Y10" s="5">
        <f t="shared" si="9"/>
        <v>-82549</v>
      </c>
      <c r="Z10" s="5">
        <f t="shared" si="10"/>
        <v>-82577</v>
      </c>
      <c r="AA10" s="5">
        <f t="shared" si="11"/>
        <v>-82577</v>
      </c>
    </row>
    <row r="11" spans="1:27">
      <c r="A11" s="5">
        <v>235</v>
      </c>
      <c r="B11" s="5">
        <v>-1.61649</v>
      </c>
      <c r="C11" s="5">
        <v>-1.70445</v>
      </c>
      <c r="D11" s="5">
        <v>-1.88479</v>
      </c>
      <c r="E11" s="5">
        <v>-1.9813400000000001</v>
      </c>
      <c r="F11" s="5">
        <v>-2.08805</v>
      </c>
      <c r="G11" s="5">
        <v>-2.15178</v>
      </c>
      <c r="H11" s="5">
        <v>-2.3816299999999999</v>
      </c>
      <c r="I11" s="5">
        <v>-2.4930500000000002</v>
      </c>
      <c r="J11" s="5">
        <v>-2.5887799999999999</v>
      </c>
      <c r="K11" s="5">
        <v>-2.76851</v>
      </c>
      <c r="L11" s="5">
        <v>-2.81534</v>
      </c>
      <c r="M11" s="5">
        <v>-2.81534</v>
      </c>
      <c r="O11" s="5">
        <v>235</v>
      </c>
      <c r="P11" s="5">
        <f t="shared" si="0"/>
        <v>-53883</v>
      </c>
      <c r="Q11" s="5">
        <f t="shared" si="1"/>
        <v>-56815</v>
      </c>
      <c r="R11" s="5">
        <f t="shared" si="2"/>
        <v>-62826.333333333328</v>
      </c>
      <c r="S11" s="5">
        <f t="shared" si="3"/>
        <v>-66044.666666666672</v>
      </c>
      <c r="T11" s="5">
        <f t="shared" si="4"/>
        <v>-69601.666666666657</v>
      </c>
      <c r="U11" s="5">
        <f t="shared" si="5"/>
        <v>-71726</v>
      </c>
      <c r="V11" s="5">
        <f t="shared" si="6"/>
        <v>-79387.666666666657</v>
      </c>
      <c r="W11" s="5">
        <f t="shared" si="7"/>
        <v>-83101.666666666672</v>
      </c>
      <c r="X11" s="5">
        <f t="shared" si="8"/>
        <v>-86292.666666666657</v>
      </c>
      <c r="Y11" s="5">
        <f t="shared" si="9"/>
        <v>-92283.666666666672</v>
      </c>
      <c r="Z11" s="5">
        <f t="shared" si="10"/>
        <v>-93844.666666666657</v>
      </c>
      <c r="AA11" s="5">
        <f t="shared" si="11"/>
        <v>-93844.666666666657</v>
      </c>
    </row>
    <row r="12" spans="1:27">
      <c r="A12" s="5">
        <v>234</v>
      </c>
      <c r="B12" s="5">
        <v>-1.7832600000000001</v>
      </c>
      <c r="C12" s="5">
        <v>-1.91073</v>
      </c>
      <c r="D12" s="5">
        <v>-2.0932300000000001</v>
      </c>
      <c r="E12" s="5">
        <v>-2.19184</v>
      </c>
      <c r="F12" s="5">
        <v>-2.3222399999999999</v>
      </c>
      <c r="G12" s="5">
        <v>-2.45574</v>
      </c>
      <c r="H12" s="5">
        <v>-2.6381000000000001</v>
      </c>
      <c r="I12" s="5">
        <v>-2.8306300000000002</v>
      </c>
      <c r="J12" s="5">
        <v>-2.9296799999999998</v>
      </c>
      <c r="K12" s="5">
        <v>-3.0808900000000001</v>
      </c>
      <c r="L12" s="5">
        <v>-3.11565</v>
      </c>
      <c r="M12" s="5">
        <v>-3.11565</v>
      </c>
      <c r="O12" s="5">
        <v>234</v>
      </c>
      <c r="P12" s="5">
        <f t="shared" si="0"/>
        <v>-59442</v>
      </c>
      <c r="Q12" s="5">
        <f t="shared" si="1"/>
        <v>-63691</v>
      </c>
      <c r="R12" s="5">
        <f t="shared" si="2"/>
        <v>-69774.333333333343</v>
      </c>
      <c r="S12" s="5">
        <f t="shared" si="3"/>
        <v>-73061.333333333328</v>
      </c>
      <c r="T12" s="5">
        <f t="shared" si="4"/>
        <v>-77408</v>
      </c>
      <c r="U12" s="5">
        <f t="shared" si="5"/>
        <v>-81858</v>
      </c>
      <c r="V12" s="5">
        <f t="shared" si="6"/>
        <v>-87936.666666666672</v>
      </c>
      <c r="W12" s="5">
        <f t="shared" si="7"/>
        <v>-94354.333333333343</v>
      </c>
      <c r="X12" s="5">
        <f t="shared" si="8"/>
        <v>-97655.999999999985</v>
      </c>
      <c r="Y12" s="5">
        <f t="shared" si="9"/>
        <v>-102696.33333333333</v>
      </c>
      <c r="Z12" s="5">
        <f t="shared" si="10"/>
        <v>-103855</v>
      </c>
      <c r="AA12" s="5">
        <f t="shared" si="11"/>
        <v>-103855</v>
      </c>
    </row>
    <row r="13" spans="1:27">
      <c r="A13" s="5">
        <v>233</v>
      </c>
      <c r="B13" s="5">
        <v>-1.93598</v>
      </c>
      <c r="C13" s="5">
        <v>-2.07579</v>
      </c>
      <c r="D13" s="5">
        <v>-2.2572199999999998</v>
      </c>
      <c r="E13" s="5">
        <v>-2.35961</v>
      </c>
      <c r="F13" s="5">
        <v>-2.52237</v>
      </c>
      <c r="G13" s="5">
        <v>-2.6656399999999998</v>
      </c>
      <c r="H13" s="5">
        <v>-2.8602699999999999</v>
      </c>
      <c r="I13" s="5">
        <v>-3.0729600000000001</v>
      </c>
      <c r="J13" s="5">
        <v>-3.1811699999999998</v>
      </c>
      <c r="K13" s="5">
        <v>-3.3024100000000001</v>
      </c>
      <c r="L13" s="5">
        <v>-3.3443299999999998</v>
      </c>
      <c r="M13" s="5">
        <v>-3.3443299999999998</v>
      </c>
      <c r="O13" s="5">
        <v>233</v>
      </c>
      <c r="P13" s="5">
        <f t="shared" si="0"/>
        <v>-64532.666666666664</v>
      </c>
      <c r="Q13" s="5">
        <f t="shared" si="1"/>
        <v>-69193</v>
      </c>
      <c r="R13" s="5">
        <f t="shared" si="2"/>
        <v>-75240.666666666657</v>
      </c>
      <c r="S13" s="5">
        <f t="shared" si="3"/>
        <v>-78653.666666666657</v>
      </c>
      <c r="T13" s="5">
        <f t="shared" si="4"/>
        <v>-84079</v>
      </c>
      <c r="U13" s="5">
        <f t="shared" si="5"/>
        <v>-88854.666666666657</v>
      </c>
      <c r="V13" s="5">
        <f t="shared" si="6"/>
        <v>-95342.333333333328</v>
      </c>
      <c r="W13" s="5">
        <f t="shared" si="7"/>
        <v>-102432</v>
      </c>
      <c r="X13" s="5">
        <f t="shared" si="8"/>
        <v>-106038.99999999999</v>
      </c>
      <c r="Y13" s="5">
        <f t="shared" si="9"/>
        <v>-110080.33333333333</v>
      </c>
      <c r="Z13" s="5">
        <f t="shared" si="10"/>
        <v>-111477.66666666666</v>
      </c>
      <c r="AA13" s="5">
        <f t="shared" si="11"/>
        <v>-111477.66666666666</v>
      </c>
    </row>
    <row r="14" spans="1:27">
      <c r="A14" s="5">
        <v>232</v>
      </c>
      <c r="B14" s="5">
        <v>-2.1244200000000002</v>
      </c>
      <c r="C14" s="5">
        <v>-2.2825299999999999</v>
      </c>
      <c r="D14" s="5">
        <v>-2.4566300000000001</v>
      </c>
      <c r="E14" s="5">
        <v>-2.5802900000000002</v>
      </c>
      <c r="F14" s="5">
        <v>-2.8082400000000001</v>
      </c>
      <c r="G14" s="5">
        <v>-2.9420199999999999</v>
      </c>
      <c r="H14" s="5">
        <v>-3.1296499999999998</v>
      </c>
      <c r="I14" s="5">
        <v>-3.3864999999999998</v>
      </c>
      <c r="J14" s="5">
        <v>-3.5190899999999998</v>
      </c>
      <c r="K14" s="5">
        <v>-3.6122399999999999</v>
      </c>
      <c r="L14" s="5">
        <v>-3.69217</v>
      </c>
      <c r="M14" s="5">
        <v>-3.69217</v>
      </c>
      <c r="O14" s="5">
        <v>232</v>
      </c>
      <c r="P14" s="5">
        <f t="shared" si="0"/>
        <v>-70814</v>
      </c>
      <c r="Q14" s="5">
        <f t="shared" si="1"/>
        <v>-76084.333333333328</v>
      </c>
      <c r="R14" s="5">
        <f t="shared" si="2"/>
        <v>-81887.666666666672</v>
      </c>
      <c r="S14" s="5">
        <f t="shared" si="3"/>
        <v>-86009.666666666672</v>
      </c>
      <c r="T14" s="5">
        <f t="shared" si="4"/>
        <v>-93608</v>
      </c>
      <c r="U14" s="5">
        <f t="shared" si="5"/>
        <v>-98067.333333333328</v>
      </c>
      <c r="V14" s="5">
        <f t="shared" si="6"/>
        <v>-104321.66666666666</v>
      </c>
      <c r="W14" s="5">
        <f t="shared" si="7"/>
        <v>-112883.33333333333</v>
      </c>
      <c r="X14" s="5">
        <f t="shared" si="8"/>
        <v>-117302.99999999999</v>
      </c>
      <c r="Y14" s="5">
        <f t="shared" si="9"/>
        <v>-120408</v>
      </c>
      <c r="Z14" s="5">
        <f t="shared" si="10"/>
        <v>-123072.33333333333</v>
      </c>
      <c r="AA14" s="5">
        <f t="shared" si="11"/>
        <v>-123072.33333333333</v>
      </c>
    </row>
    <row r="15" spans="1:27">
      <c r="A15" s="5">
        <v>231</v>
      </c>
      <c r="B15" s="5">
        <v>-2.3473999999999999</v>
      </c>
      <c r="C15" s="5">
        <v>-2.51905</v>
      </c>
      <c r="D15" s="5">
        <v>-2.74098</v>
      </c>
      <c r="E15" s="5">
        <v>-2.8522099999999999</v>
      </c>
      <c r="F15" s="5">
        <v>-3.0796899999999998</v>
      </c>
      <c r="G15" s="5">
        <v>-3.2625299999999999</v>
      </c>
      <c r="H15" s="5">
        <v>-3.41934</v>
      </c>
      <c r="I15" s="5">
        <v>-3.6906599999999998</v>
      </c>
      <c r="J15" s="5">
        <v>-3.8293200000000001</v>
      </c>
      <c r="K15" s="5">
        <v>-3.9471500000000002</v>
      </c>
      <c r="L15" s="5">
        <v>-4.0696199999999996</v>
      </c>
      <c r="M15" s="5">
        <v>-4.0696199999999996</v>
      </c>
      <c r="O15" s="5">
        <v>231</v>
      </c>
      <c r="P15" s="5">
        <f t="shared" si="0"/>
        <v>-78246.666666666657</v>
      </c>
      <c r="Q15" s="5">
        <f t="shared" si="1"/>
        <v>-83968.333333333328</v>
      </c>
      <c r="R15" s="5">
        <f t="shared" si="2"/>
        <v>-91366</v>
      </c>
      <c r="S15" s="5">
        <f t="shared" si="3"/>
        <v>-95073.666666666657</v>
      </c>
      <c r="T15" s="5">
        <f t="shared" si="4"/>
        <v>-102656.33333333333</v>
      </c>
      <c r="U15" s="5">
        <f t="shared" si="5"/>
        <v>-108751</v>
      </c>
      <c r="V15" s="5">
        <f t="shared" si="6"/>
        <v>-113978</v>
      </c>
      <c r="W15" s="5">
        <f t="shared" si="7"/>
        <v>-123021.99999999999</v>
      </c>
      <c r="X15" s="5">
        <f t="shared" si="8"/>
        <v>-127644</v>
      </c>
      <c r="Y15" s="5">
        <f t="shared" si="9"/>
        <v>-131571.66666666666</v>
      </c>
      <c r="Z15" s="5">
        <f t="shared" si="10"/>
        <v>-135653.99999999997</v>
      </c>
      <c r="AA15" s="5">
        <f t="shared" si="11"/>
        <v>-135653.99999999997</v>
      </c>
    </row>
    <row r="16" spans="1:27">
      <c r="A16" s="5">
        <v>230</v>
      </c>
      <c r="B16" s="5">
        <v>-2.5811700000000002</v>
      </c>
      <c r="C16" s="5">
        <v>-2.79609</v>
      </c>
      <c r="D16" s="5">
        <v>-3.0241600000000002</v>
      </c>
      <c r="E16" s="5">
        <v>-3.1538400000000002</v>
      </c>
      <c r="F16" s="5">
        <v>-3.3587799999999999</v>
      </c>
      <c r="G16" s="5">
        <v>-3.5970900000000001</v>
      </c>
      <c r="H16" s="5">
        <v>-3.71461</v>
      </c>
      <c r="I16" s="5">
        <v>-3.9975800000000001</v>
      </c>
      <c r="J16" s="5">
        <v>-4.2070600000000002</v>
      </c>
      <c r="K16" s="5">
        <v>-4.2807899999999997</v>
      </c>
      <c r="L16" s="5">
        <v>-4.38835</v>
      </c>
      <c r="M16" s="5">
        <v>-4.38835</v>
      </c>
      <c r="O16" s="5">
        <v>230</v>
      </c>
      <c r="P16" s="5">
        <f t="shared" si="0"/>
        <v>-86039</v>
      </c>
      <c r="Q16" s="5">
        <f t="shared" si="1"/>
        <v>-93203</v>
      </c>
      <c r="R16" s="5">
        <f t="shared" si="2"/>
        <v>-100805.33333333334</v>
      </c>
      <c r="S16" s="5">
        <f t="shared" si="3"/>
        <v>-105128</v>
      </c>
      <c r="T16" s="5">
        <f t="shared" si="4"/>
        <v>-111959.33333333333</v>
      </c>
      <c r="U16" s="5">
        <f t="shared" si="5"/>
        <v>-119903</v>
      </c>
      <c r="V16" s="5">
        <f t="shared" si="6"/>
        <v>-123820.33333333333</v>
      </c>
      <c r="W16" s="5">
        <f t="shared" si="7"/>
        <v>-133252.66666666666</v>
      </c>
      <c r="X16" s="5">
        <f t="shared" si="8"/>
        <v>-140235.33333333334</v>
      </c>
      <c r="Y16" s="5">
        <f t="shared" si="9"/>
        <v>-142692.99999999997</v>
      </c>
      <c r="Z16" s="5">
        <f t="shared" si="10"/>
        <v>-146278.33333333334</v>
      </c>
      <c r="AA16" s="5">
        <f t="shared" si="11"/>
        <v>-146278.33333333334</v>
      </c>
    </row>
    <row r="17" spans="1:27">
      <c r="A17" s="5">
        <v>229</v>
      </c>
      <c r="B17" s="5">
        <v>-2.8448199999999999</v>
      </c>
      <c r="C17" s="5">
        <v>-3.0823900000000002</v>
      </c>
      <c r="D17" s="5">
        <v>-3.33101</v>
      </c>
      <c r="E17" s="5">
        <v>-3.45397</v>
      </c>
      <c r="F17" s="5">
        <v>-3.68702</v>
      </c>
      <c r="G17" s="5">
        <v>-3.9186200000000002</v>
      </c>
      <c r="H17" s="5">
        <v>-4.0518999999999998</v>
      </c>
      <c r="I17" s="5">
        <v>-4.34375</v>
      </c>
      <c r="J17" s="5">
        <v>-4.5403099999999998</v>
      </c>
      <c r="K17" s="5">
        <v>-4.6414099999999996</v>
      </c>
      <c r="L17" s="5">
        <v>-4.7585300000000004</v>
      </c>
      <c r="M17" s="5">
        <v>-4.7585300000000004</v>
      </c>
      <c r="O17" s="5">
        <v>229</v>
      </c>
      <c r="P17" s="5">
        <f t="shared" si="0"/>
        <v>-94827.333333333328</v>
      </c>
      <c r="Q17" s="5">
        <f t="shared" si="1"/>
        <v>-102746.33333333334</v>
      </c>
      <c r="R17" s="5">
        <f t="shared" si="2"/>
        <v>-111033.66666666667</v>
      </c>
      <c r="S17" s="5">
        <f t="shared" si="3"/>
        <v>-115132.33333333333</v>
      </c>
      <c r="T17" s="5">
        <f t="shared" si="4"/>
        <v>-122900.66666666666</v>
      </c>
      <c r="U17" s="5">
        <f t="shared" si="5"/>
        <v>-130620.66666666667</v>
      </c>
      <c r="V17" s="5">
        <f t="shared" si="6"/>
        <v>-135063.33333333331</v>
      </c>
      <c r="W17" s="5">
        <f t="shared" si="7"/>
        <v>-144791.66666666666</v>
      </c>
      <c r="X17" s="5">
        <f t="shared" si="8"/>
        <v>-151343.66666666666</v>
      </c>
      <c r="Y17" s="5">
        <f t="shared" si="9"/>
        <v>-154713.66666666666</v>
      </c>
      <c r="Z17" s="5">
        <f t="shared" si="10"/>
        <v>-158617.66666666669</v>
      </c>
      <c r="AA17" s="5">
        <f t="shared" si="11"/>
        <v>-158617.66666666669</v>
      </c>
    </row>
    <row r="18" spans="1:27">
      <c r="A18" s="5">
        <v>228</v>
      </c>
      <c r="B18" s="5">
        <v>-3.1067999999999998</v>
      </c>
      <c r="C18" s="5">
        <v>-3.3941599999999998</v>
      </c>
      <c r="D18" s="5">
        <v>-3.61612</v>
      </c>
      <c r="E18" s="5">
        <v>-3.7400500000000001</v>
      </c>
      <c r="F18" s="5">
        <v>-4.0162199999999997</v>
      </c>
      <c r="G18" s="5">
        <v>-4.2014199999999997</v>
      </c>
      <c r="H18" s="5">
        <v>-4.35867</v>
      </c>
      <c r="I18" s="5">
        <v>-4.6310099999999998</v>
      </c>
      <c r="J18" s="5">
        <v>-4.8836399999999998</v>
      </c>
      <c r="K18" s="5">
        <v>-4.9975399999999999</v>
      </c>
      <c r="L18" s="5">
        <v>-5.11029</v>
      </c>
      <c r="M18" s="5">
        <v>-5.11029</v>
      </c>
      <c r="O18" s="5">
        <v>228</v>
      </c>
      <c r="P18" s="5">
        <f t="shared" si="0"/>
        <v>-103559.99999999999</v>
      </c>
      <c r="Q18" s="5">
        <f t="shared" si="1"/>
        <v>-113138.66666666666</v>
      </c>
      <c r="R18" s="5">
        <f t="shared" si="2"/>
        <v>-120537.33333333333</v>
      </c>
      <c r="S18" s="5">
        <f t="shared" si="3"/>
        <v>-124668.33333333333</v>
      </c>
      <c r="T18" s="5">
        <f t="shared" si="4"/>
        <v>-133874</v>
      </c>
      <c r="U18" s="5">
        <f t="shared" si="5"/>
        <v>-140047.33333333331</v>
      </c>
      <c r="V18" s="5">
        <f t="shared" si="6"/>
        <v>-145289</v>
      </c>
      <c r="W18" s="5">
        <f t="shared" si="7"/>
        <v>-154367</v>
      </c>
      <c r="X18" s="5">
        <f t="shared" si="8"/>
        <v>-162788</v>
      </c>
      <c r="Y18" s="5">
        <f t="shared" si="9"/>
        <v>-166584.66666666666</v>
      </c>
      <c r="Z18" s="5">
        <f t="shared" si="10"/>
        <v>-170343</v>
      </c>
      <c r="AA18" s="5">
        <f t="shared" si="11"/>
        <v>-170343</v>
      </c>
    </row>
    <row r="19" spans="1:27">
      <c r="A19" s="5">
        <v>227</v>
      </c>
      <c r="B19" s="5">
        <v>-3.4232800000000001</v>
      </c>
      <c r="C19" s="5">
        <v>-3.7113800000000001</v>
      </c>
      <c r="D19" s="5">
        <v>-3.9460199999999999</v>
      </c>
      <c r="E19" s="5">
        <v>-4.09063</v>
      </c>
      <c r="F19" s="5">
        <v>-4.2991799999999998</v>
      </c>
      <c r="G19" s="5">
        <v>-4.5683499999999997</v>
      </c>
      <c r="H19" s="5">
        <v>-4.71563</v>
      </c>
      <c r="I19" s="5">
        <v>-4.9247699999999996</v>
      </c>
      <c r="J19" s="5">
        <v>-5.2246100000000002</v>
      </c>
      <c r="K19" s="5">
        <v>-5.3509000000000002</v>
      </c>
      <c r="L19" s="5">
        <v>-5.4643800000000002</v>
      </c>
      <c r="M19" s="5">
        <v>-5.4643800000000002</v>
      </c>
      <c r="O19" s="5">
        <v>227</v>
      </c>
      <c r="P19" s="5">
        <f t="shared" si="0"/>
        <v>-114109.33333333333</v>
      </c>
      <c r="Q19" s="5">
        <f t="shared" si="1"/>
        <v>-123712.66666666667</v>
      </c>
      <c r="R19" s="5">
        <f t="shared" si="2"/>
        <v>-131534</v>
      </c>
      <c r="S19" s="5">
        <f t="shared" si="3"/>
        <v>-136354.33333333334</v>
      </c>
      <c r="T19" s="5">
        <f t="shared" si="4"/>
        <v>-143306</v>
      </c>
      <c r="U19" s="5">
        <f t="shared" si="5"/>
        <v>-152278.33333333331</v>
      </c>
      <c r="V19" s="5">
        <f t="shared" si="6"/>
        <v>-157187.66666666666</v>
      </c>
      <c r="W19" s="5">
        <f t="shared" si="7"/>
        <v>-164158.99999999997</v>
      </c>
      <c r="X19" s="5">
        <f t="shared" si="8"/>
        <v>-174153.66666666666</v>
      </c>
      <c r="Y19" s="5">
        <f t="shared" si="9"/>
        <v>-178363.33333333334</v>
      </c>
      <c r="Z19" s="5">
        <f t="shared" si="10"/>
        <v>-182146</v>
      </c>
      <c r="AA19" s="5">
        <f t="shared" si="11"/>
        <v>-182146</v>
      </c>
    </row>
    <row r="20" spans="1:27">
      <c r="A20" s="5">
        <v>226</v>
      </c>
      <c r="B20" s="5">
        <v>-3.75691</v>
      </c>
      <c r="C20" s="5">
        <v>-4.0600100000000001</v>
      </c>
      <c r="D20" s="5">
        <v>-4.2457599999999998</v>
      </c>
      <c r="E20" s="5">
        <v>-4.4152100000000001</v>
      </c>
      <c r="F20" s="5">
        <v>-4.62052</v>
      </c>
      <c r="G20" s="5">
        <v>-4.9120799999999996</v>
      </c>
      <c r="H20" s="5">
        <v>-5.0396400000000003</v>
      </c>
      <c r="I20" s="5">
        <v>-5.3209900000000001</v>
      </c>
      <c r="J20" s="5">
        <v>-5.5983200000000002</v>
      </c>
      <c r="K20" s="5">
        <v>-5.7034900000000004</v>
      </c>
      <c r="L20" s="5">
        <v>-5.8072999999999997</v>
      </c>
      <c r="M20" s="5">
        <v>-5.8072999999999997</v>
      </c>
      <c r="O20" s="5">
        <v>226</v>
      </c>
      <c r="P20" s="5">
        <f t="shared" si="0"/>
        <v>-125230.33333333333</v>
      </c>
      <c r="Q20" s="5">
        <f t="shared" si="1"/>
        <v>-135333.66666666666</v>
      </c>
      <c r="R20" s="5">
        <f t="shared" si="2"/>
        <v>-141525.33333333331</v>
      </c>
      <c r="S20" s="5">
        <f t="shared" si="3"/>
        <v>-147173.66666666666</v>
      </c>
      <c r="T20" s="5">
        <f t="shared" si="4"/>
        <v>-154017.33333333331</v>
      </c>
      <c r="U20" s="5">
        <f t="shared" si="5"/>
        <v>-163735.99999999997</v>
      </c>
      <c r="V20" s="5">
        <f t="shared" si="6"/>
        <v>-167988</v>
      </c>
      <c r="W20" s="5">
        <f t="shared" si="7"/>
        <v>-177366.33333333334</v>
      </c>
      <c r="X20" s="5">
        <f t="shared" si="8"/>
        <v>-186610.66666666666</v>
      </c>
      <c r="Y20" s="5">
        <f t="shared" si="9"/>
        <v>-190116.33333333334</v>
      </c>
      <c r="Z20" s="5">
        <f t="shared" si="10"/>
        <v>-193576.66666666666</v>
      </c>
      <c r="AA20" s="5">
        <f t="shared" si="11"/>
        <v>-193576.66666666666</v>
      </c>
    </row>
    <row r="21" spans="1:27">
      <c r="A21" s="5">
        <v>225</v>
      </c>
      <c r="B21" s="5">
        <v>-4.0951000000000004</v>
      </c>
      <c r="C21" s="5">
        <v>-4.38279</v>
      </c>
      <c r="D21" s="5">
        <v>-4.5510700000000002</v>
      </c>
      <c r="E21" s="5">
        <v>-4.8034999999999997</v>
      </c>
      <c r="F21" s="5">
        <v>-5.0055100000000001</v>
      </c>
      <c r="G21" s="5">
        <v>-5.2695999999999996</v>
      </c>
      <c r="H21" s="5">
        <v>-5.42239</v>
      </c>
      <c r="I21" s="5">
        <v>-5.7058999999999997</v>
      </c>
      <c r="J21" s="5">
        <v>-5.9316000000000004</v>
      </c>
      <c r="K21" s="5">
        <v>-6.06135</v>
      </c>
      <c r="L21" s="5">
        <v>-6.1307400000000003</v>
      </c>
      <c r="M21" s="5">
        <v>-6.1307400000000003</v>
      </c>
      <c r="O21" s="5">
        <v>225</v>
      </c>
      <c r="P21" s="5">
        <f t="shared" si="0"/>
        <v>-136503.33333333334</v>
      </c>
      <c r="Q21" s="5">
        <f t="shared" si="1"/>
        <v>-146093</v>
      </c>
      <c r="R21" s="5">
        <f t="shared" si="2"/>
        <v>-151702.33333333334</v>
      </c>
      <c r="S21" s="5">
        <f t="shared" si="3"/>
        <v>-160116.66666666666</v>
      </c>
      <c r="T21" s="5">
        <f t="shared" si="4"/>
        <v>-166850.33333333334</v>
      </c>
      <c r="U21" s="5">
        <f t="shared" si="5"/>
        <v>-175653.33333333331</v>
      </c>
      <c r="V21" s="5">
        <f t="shared" si="6"/>
        <v>-180746.33333333334</v>
      </c>
      <c r="W21" s="5">
        <f t="shared" si="7"/>
        <v>-190196.66666666666</v>
      </c>
      <c r="X21" s="5">
        <f t="shared" si="8"/>
        <v>-197720</v>
      </c>
      <c r="Y21" s="5">
        <f t="shared" si="9"/>
        <v>-202045</v>
      </c>
      <c r="Z21" s="5">
        <f t="shared" si="10"/>
        <v>-204358</v>
      </c>
      <c r="AA21" s="5">
        <f t="shared" si="11"/>
        <v>-204358</v>
      </c>
    </row>
    <row r="22" spans="1:27">
      <c r="A22" s="5">
        <v>224</v>
      </c>
      <c r="B22" s="5">
        <v>-4.4736900000000004</v>
      </c>
      <c r="C22" s="5">
        <v>-4.7633400000000004</v>
      </c>
      <c r="D22" s="5">
        <v>-4.8967200000000002</v>
      </c>
      <c r="E22" s="5">
        <v>-5.1573200000000003</v>
      </c>
      <c r="F22" s="5">
        <v>-5.4143100000000004</v>
      </c>
      <c r="G22" s="5">
        <v>-5.6337400000000004</v>
      </c>
      <c r="H22" s="5">
        <v>-5.8032500000000002</v>
      </c>
      <c r="I22" s="5">
        <v>-6.0898399999999997</v>
      </c>
      <c r="J22" s="5">
        <v>-6.2973800000000004</v>
      </c>
      <c r="K22" s="5">
        <v>-6.4058400000000004</v>
      </c>
      <c r="L22" s="5">
        <v>-6.4880500000000003</v>
      </c>
      <c r="M22" s="5">
        <v>-6.4880500000000003</v>
      </c>
      <c r="O22" s="5">
        <v>224</v>
      </c>
      <c r="P22" s="5">
        <f t="shared" si="0"/>
        <v>-149123</v>
      </c>
      <c r="Q22" s="5">
        <f t="shared" si="1"/>
        <v>-158778</v>
      </c>
      <c r="R22" s="5">
        <f t="shared" si="2"/>
        <v>-163224</v>
      </c>
      <c r="S22" s="5">
        <f t="shared" si="3"/>
        <v>-171910.66666666669</v>
      </c>
      <c r="T22" s="5">
        <f t="shared" si="4"/>
        <v>-180477</v>
      </c>
      <c r="U22" s="5">
        <f t="shared" si="5"/>
        <v>-187791.33333333334</v>
      </c>
      <c r="V22" s="5">
        <f t="shared" si="6"/>
        <v>-193441.66666666666</v>
      </c>
      <c r="W22" s="5">
        <f t="shared" si="7"/>
        <v>-202994.66666666666</v>
      </c>
      <c r="X22" s="5">
        <f t="shared" si="8"/>
        <v>-209912.66666666669</v>
      </c>
      <c r="Y22" s="5">
        <f t="shared" si="9"/>
        <v>-213528</v>
      </c>
      <c r="Z22" s="5">
        <f t="shared" si="10"/>
        <v>-216268.33333333334</v>
      </c>
      <c r="AA22" s="5">
        <f t="shared" si="11"/>
        <v>-216268.33333333334</v>
      </c>
    </row>
    <row r="23" spans="1:27">
      <c r="A23" s="5">
        <v>223</v>
      </c>
      <c r="B23" s="5">
        <v>-4.8654799999999998</v>
      </c>
      <c r="C23" s="5">
        <v>-5.1168699999999996</v>
      </c>
      <c r="D23" s="5">
        <v>-5.3016899999999998</v>
      </c>
      <c r="E23" s="5">
        <v>-5.5437900000000004</v>
      </c>
      <c r="F23" s="5">
        <v>-5.8135700000000003</v>
      </c>
      <c r="G23" s="5">
        <v>-6.0217099999999997</v>
      </c>
      <c r="H23" s="5">
        <v>-6.1863999999999999</v>
      </c>
      <c r="I23" s="5">
        <v>-6.4591399999999997</v>
      </c>
      <c r="J23" s="5">
        <v>-6.6429499999999999</v>
      </c>
      <c r="K23" s="5">
        <v>-6.7811700000000004</v>
      </c>
      <c r="L23" s="5">
        <v>-6.81846</v>
      </c>
      <c r="M23" s="5">
        <v>-6.81846</v>
      </c>
      <c r="O23" s="5">
        <v>223</v>
      </c>
      <c r="P23" s="5">
        <f t="shared" si="0"/>
        <v>-162182.66666666666</v>
      </c>
      <c r="Q23" s="5">
        <f t="shared" si="1"/>
        <v>-170562.33333333331</v>
      </c>
      <c r="R23" s="5">
        <f t="shared" si="2"/>
        <v>-176723</v>
      </c>
      <c r="S23" s="5">
        <f t="shared" si="3"/>
        <v>-184793</v>
      </c>
      <c r="T23" s="5">
        <f t="shared" si="4"/>
        <v>-193785.66666666669</v>
      </c>
      <c r="U23" s="5">
        <f t="shared" si="5"/>
        <v>-200723.66666666666</v>
      </c>
      <c r="V23" s="5">
        <f t="shared" si="6"/>
        <v>-206213.33333333331</v>
      </c>
      <c r="W23" s="5">
        <f t="shared" si="7"/>
        <v>-215304.66666666666</v>
      </c>
      <c r="X23" s="5">
        <f t="shared" si="8"/>
        <v>-221431.66666666666</v>
      </c>
      <c r="Y23" s="5">
        <f t="shared" si="9"/>
        <v>-226039</v>
      </c>
      <c r="Z23" s="5">
        <f t="shared" si="10"/>
        <v>-227282</v>
      </c>
      <c r="AA23" s="5">
        <f t="shared" si="11"/>
        <v>-227282</v>
      </c>
    </row>
    <row r="24" spans="1:27">
      <c r="A24" s="5">
        <v>222</v>
      </c>
      <c r="B24" s="5">
        <v>-5.2825600000000001</v>
      </c>
      <c r="C24" s="5">
        <v>-5.4771599999999996</v>
      </c>
      <c r="D24" s="5">
        <v>-5.6947299999999998</v>
      </c>
      <c r="E24" s="5">
        <v>-5.9590500000000004</v>
      </c>
      <c r="F24" s="5">
        <v>-6.26572</v>
      </c>
      <c r="G24" s="5">
        <v>-6.46211</v>
      </c>
      <c r="H24" s="5">
        <v>-6.6237700000000004</v>
      </c>
      <c r="I24" s="5">
        <v>-6.8926999999999996</v>
      </c>
      <c r="J24" s="5">
        <v>-7.0198099999999997</v>
      </c>
      <c r="K24" s="5">
        <v>-7.1314099999999998</v>
      </c>
      <c r="L24" s="5">
        <v>-7.1914999999999996</v>
      </c>
      <c r="M24" s="5">
        <v>-7.1914999999999996</v>
      </c>
      <c r="O24" s="5">
        <v>222</v>
      </c>
      <c r="P24" s="5">
        <f t="shared" si="0"/>
        <v>-176085.33333333334</v>
      </c>
      <c r="Q24" s="5">
        <f t="shared" si="1"/>
        <v>-182571.99999999997</v>
      </c>
      <c r="R24" s="5">
        <f t="shared" si="2"/>
        <v>-189824.33333333331</v>
      </c>
      <c r="S24" s="5">
        <f t="shared" si="3"/>
        <v>-198635</v>
      </c>
      <c r="T24" s="5">
        <f t="shared" si="4"/>
        <v>-208857.33333333331</v>
      </c>
      <c r="U24" s="5">
        <f t="shared" si="5"/>
        <v>-215403.66666666666</v>
      </c>
      <c r="V24" s="5">
        <f t="shared" si="6"/>
        <v>-220792.33333333334</v>
      </c>
      <c r="W24" s="5">
        <f t="shared" si="7"/>
        <v>-229756.66666666666</v>
      </c>
      <c r="X24" s="5">
        <f t="shared" si="8"/>
        <v>-233993.66666666666</v>
      </c>
      <c r="Y24" s="5">
        <f t="shared" si="9"/>
        <v>-237713.66666666666</v>
      </c>
      <c r="Z24" s="5">
        <f t="shared" si="10"/>
        <v>-239716.66666666666</v>
      </c>
      <c r="AA24" s="5">
        <f t="shared" si="11"/>
        <v>-239716.66666666666</v>
      </c>
    </row>
    <row r="25" spans="1:27">
      <c r="A25" s="5">
        <v>221</v>
      </c>
      <c r="B25" s="5">
        <v>-5.7035400000000003</v>
      </c>
      <c r="C25" s="5">
        <v>-5.9383999999999997</v>
      </c>
      <c r="D25" s="5">
        <v>-6.1661200000000003</v>
      </c>
      <c r="E25" s="5">
        <v>-6.4190500000000004</v>
      </c>
      <c r="F25" s="5">
        <v>-6.7284300000000004</v>
      </c>
      <c r="G25" s="5">
        <v>-6.8921999999999999</v>
      </c>
      <c r="H25" s="5">
        <v>-7.0384700000000002</v>
      </c>
      <c r="I25" s="5">
        <v>-7.2410600000000001</v>
      </c>
      <c r="J25" s="5">
        <v>-7.4457100000000001</v>
      </c>
      <c r="K25" s="5">
        <v>-7.52285</v>
      </c>
      <c r="L25" s="5">
        <v>-7.5588800000000003</v>
      </c>
      <c r="M25" s="5">
        <v>-7.5588800000000003</v>
      </c>
      <c r="O25" s="5">
        <v>221</v>
      </c>
      <c r="P25" s="5">
        <f t="shared" si="0"/>
        <v>-190118</v>
      </c>
      <c r="Q25" s="5">
        <f t="shared" si="1"/>
        <v>-197946.66666666666</v>
      </c>
      <c r="R25" s="5">
        <f t="shared" si="2"/>
        <v>-205537.33333333334</v>
      </c>
      <c r="S25" s="5">
        <f t="shared" si="3"/>
        <v>-213968.33333333334</v>
      </c>
      <c r="T25" s="5">
        <f t="shared" si="4"/>
        <v>-224281</v>
      </c>
      <c r="U25" s="5">
        <f t="shared" si="5"/>
        <v>-229740</v>
      </c>
      <c r="V25" s="5">
        <f t="shared" si="6"/>
        <v>-234615.66666666666</v>
      </c>
      <c r="W25" s="5">
        <f t="shared" si="7"/>
        <v>-241368.66666666666</v>
      </c>
      <c r="X25" s="5">
        <f t="shared" si="8"/>
        <v>-248190.33333333334</v>
      </c>
      <c r="Y25" s="5">
        <f t="shared" si="9"/>
        <v>-250761.66666666666</v>
      </c>
      <c r="Z25" s="5">
        <f t="shared" si="10"/>
        <v>-251962.66666666666</v>
      </c>
      <c r="AA25" s="5">
        <f t="shared" si="11"/>
        <v>-251962.66666666666</v>
      </c>
    </row>
    <row r="26" spans="1:27">
      <c r="A26" s="5">
        <v>220</v>
      </c>
      <c r="B26" s="5">
        <v>-6.2629099999999998</v>
      </c>
      <c r="C26" s="5">
        <v>-6.4349100000000004</v>
      </c>
      <c r="D26" s="5">
        <v>-6.6853999999999996</v>
      </c>
      <c r="E26" s="5">
        <v>-6.8712799999999996</v>
      </c>
      <c r="F26" s="5">
        <v>-7.1741200000000003</v>
      </c>
      <c r="G26" s="5">
        <v>-7.3853</v>
      </c>
      <c r="H26" s="5">
        <v>-7.4525499999999996</v>
      </c>
      <c r="I26" s="5">
        <v>-7.6480499999999996</v>
      </c>
      <c r="J26" s="5">
        <v>-7.9080599999999999</v>
      </c>
      <c r="K26" s="5">
        <v>-7.9528999999999996</v>
      </c>
      <c r="L26" s="5">
        <v>-7.9780499999999996</v>
      </c>
      <c r="M26" s="5">
        <v>-7.9780499999999996</v>
      </c>
      <c r="O26" s="5">
        <v>220</v>
      </c>
      <c r="P26" s="5">
        <f t="shared" si="0"/>
        <v>-208763.66666666666</v>
      </c>
      <c r="Q26" s="5">
        <f t="shared" si="1"/>
        <v>-214497</v>
      </c>
      <c r="R26" s="5">
        <f t="shared" si="2"/>
        <v>-222846.66666666666</v>
      </c>
      <c r="S26" s="5">
        <f t="shared" si="3"/>
        <v>-229042.66666666666</v>
      </c>
      <c r="T26" s="5">
        <f t="shared" si="4"/>
        <v>-239137.33333333334</v>
      </c>
      <c r="U26" s="5">
        <f t="shared" si="5"/>
        <v>-246176.66666666666</v>
      </c>
      <c r="V26" s="5">
        <f t="shared" si="6"/>
        <v>-248418.33333333331</v>
      </c>
      <c r="W26" s="5">
        <f t="shared" si="7"/>
        <v>-254934.99999999997</v>
      </c>
      <c r="X26" s="5">
        <f t="shared" si="8"/>
        <v>-263602</v>
      </c>
      <c r="Y26" s="5">
        <f t="shared" si="9"/>
        <v>-265096.66666666663</v>
      </c>
      <c r="Z26" s="5">
        <f t="shared" si="10"/>
        <v>-265935</v>
      </c>
      <c r="AA26" s="5">
        <f t="shared" si="11"/>
        <v>-265935</v>
      </c>
    </row>
    <row r="27" spans="1:27">
      <c r="A27" s="5">
        <v>219</v>
      </c>
      <c r="B27" s="5">
        <v>-6.8585500000000001</v>
      </c>
      <c r="C27" s="5">
        <v>-7.0057499999999999</v>
      </c>
      <c r="D27" s="5">
        <v>-7.2574399999999999</v>
      </c>
      <c r="E27" s="5">
        <v>-7.4377500000000003</v>
      </c>
      <c r="F27" s="5">
        <v>-7.7196499999999997</v>
      </c>
      <c r="G27" s="5">
        <v>-7.9149799999999999</v>
      </c>
      <c r="H27" s="5">
        <v>-7.9647800000000002</v>
      </c>
      <c r="I27" s="5">
        <v>-8.0818700000000003</v>
      </c>
      <c r="J27" s="5">
        <v>-8.3765599999999996</v>
      </c>
      <c r="K27" s="5">
        <v>-8.4314999999999998</v>
      </c>
      <c r="L27" s="5">
        <v>-8.3512900000000005</v>
      </c>
      <c r="M27" s="5">
        <v>-8.3512900000000005</v>
      </c>
      <c r="O27" s="5">
        <v>219</v>
      </c>
      <c r="P27" s="5">
        <f t="shared" si="0"/>
        <v>-228618.33333333334</v>
      </c>
      <c r="Q27" s="5">
        <f t="shared" si="1"/>
        <v>-233525</v>
      </c>
      <c r="R27" s="5">
        <f t="shared" si="2"/>
        <v>-241914.66666666666</v>
      </c>
      <c r="S27" s="5">
        <f t="shared" si="3"/>
        <v>-247925</v>
      </c>
      <c r="T27" s="5">
        <f t="shared" si="4"/>
        <v>-257321.66666666666</v>
      </c>
      <c r="U27" s="5">
        <f t="shared" si="5"/>
        <v>-263832.66666666663</v>
      </c>
      <c r="V27" s="5">
        <f t="shared" si="6"/>
        <v>-265492.66666666669</v>
      </c>
      <c r="W27" s="5">
        <f t="shared" si="7"/>
        <v>-269395.66666666669</v>
      </c>
      <c r="X27" s="5">
        <f t="shared" si="8"/>
        <v>-279218.66666666663</v>
      </c>
      <c r="Y27" s="5">
        <f t="shared" si="9"/>
        <v>-281050</v>
      </c>
      <c r="Z27" s="5">
        <f t="shared" si="10"/>
        <v>-278376.33333333337</v>
      </c>
      <c r="AA27" s="5">
        <f t="shared" si="11"/>
        <v>-278376.33333333337</v>
      </c>
    </row>
    <row r="28" spans="1:27">
      <c r="A28" s="5">
        <v>218</v>
      </c>
      <c r="B28" s="5">
        <v>-7.39818</v>
      </c>
      <c r="C28" s="5">
        <v>-7.61069</v>
      </c>
      <c r="D28" s="5">
        <v>-7.7192800000000004</v>
      </c>
      <c r="E28" s="5">
        <v>-7.94292</v>
      </c>
      <c r="F28" s="5">
        <v>-8.2089999999999996</v>
      </c>
      <c r="G28" s="5">
        <v>-8.3810300000000009</v>
      </c>
      <c r="H28" s="5">
        <v>-8.4558700000000009</v>
      </c>
      <c r="I28" s="5">
        <v>-8.5559999999999992</v>
      </c>
      <c r="J28" s="5">
        <v>-8.7979099999999999</v>
      </c>
      <c r="K28" s="5">
        <v>-8.8242999999999991</v>
      </c>
      <c r="L28" s="5">
        <v>-8.7485099999999996</v>
      </c>
      <c r="M28" s="5">
        <v>-8.7485099999999996</v>
      </c>
      <c r="O28" s="5">
        <v>218</v>
      </c>
      <c r="P28" s="5">
        <f t="shared" si="0"/>
        <v>-246606</v>
      </c>
      <c r="Q28" s="5">
        <f t="shared" si="1"/>
        <v>-253689.66666666666</v>
      </c>
      <c r="R28" s="5">
        <f t="shared" si="2"/>
        <v>-257309.33333333334</v>
      </c>
      <c r="S28" s="5">
        <f t="shared" si="3"/>
        <v>-264764</v>
      </c>
      <c r="T28" s="5">
        <f t="shared" si="4"/>
        <v>-273633.33333333331</v>
      </c>
      <c r="U28" s="5">
        <f t="shared" si="5"/>
        <v>-279367.66666666669</v>
      </c>
      <c r="V28" s="5">
        <f t="shared" si="6"/>
        <v>-281862.33333333337</v>
      </c>
      <c r="W28" s="5">
        <f t="shared" si="7"/>
        <v>-285199.99999999994</v>
      </c>
      <c r="X28" s="5">
        <f t="shared" si="8"/>
        <v>-293263.66666666663</v>
      </c>
      <c r="Y28" s="5">
        <f t="shared" si="9"/>
        <v>-294143.33333333331</v>
      </c>
      <c r="Z28" s="5">
        <f t="shared" si="10"/>
        <v>-291617</v>
      </c>
      <c r="AA28" s="5">
        <f t="shared" si="11"/>
        <v>-291617</v>
      </c>
    </row>
    <row r="29" spans="1:27">
      <c r="A29" s="5">
        <v>217</v>
      </c>
      <c r="B29" s="5">
        <v>-8.0015499999999999</v>
      </c>
      <c r="C29" s="5">
        <v>-8.2702899999999993</v>
      </c>
      <c r="D29" s="5">
        <v>-8.2758199999999995</v>
      </c>
      <c r="E29" s="5">
        <v>-8.5222300000000004</v>
      </c>
      <c r="F29" s="5">
        <v>-8.7620400000000007</v>
      </c>
      <c r="G29" s="5">
        <v>-8.8555899999999994</v>
      </c>
      <c r="H29" s="5">
        <v>-9.0015699999999992</v>
      </c>
      <c r="I29" s="5">
        <v>-9.0405700000000007</v>
      </c>
      <c r="J29" s="5">
        <v>-9.2676400000000001</v>
      </c>
      <c r="K29" s="5">
        <v>-9.3048099999999998</v>
      </c>
      <c r="L29" s="5">
        <v>-9.1435899999999997</v>
      </c>
      <c r="M29" s="5">
        <v>-9.1435899999999997</v>
      </c>
      <c r="O29" s="5">
        <v>217</v>
      </c>
      <c r="P29" s="5">
        <f t="shared" si="0"/>
        <v>-266718.33333333331</v>
      </c>
      <c r="Q29" s="5">
        <f t="shared" si="1"/>
        <v>-275676.33333333331</v>
      </c>
      <c r="R29" s="5">
        <f t="shared" si="2"/>
        <v>-275860.66666666663</v>
      </c>
      <c r="S29" s="5">
        <f t="shared" si="3"/>
        <v>-284074.33333333331</v>
      </c>
      <c r="T29" s="5">
        <f t="shared" si="4"/>
        <v>-292068</v>
      </c>
      <c r="U29" s="5">
        <f t="shared" si="5"/>
        <v>-295186.33333333331</v>
      </c>
      <c r="V29" s="5">
        <f t="shared" si="6"/>
        <v>-300052.33333333331</v>
      </c>
      <c r="W29" s="5">
        <f t="shared" si="7"/>
        <v>-301352.33333333337</v>
      </c>
      <c r="X29" s="5">
        <f t="shared" si="8"/>
        <v>-308921.33333333331</v>
      </c>
      <c r="Y29" s="5">
        <f t="shared" si="9"/>
        <v>-310160.33333333331</v>
      </c>
      <c r="Z29" s="5">
        <f t="shared" si="10"/>
        <v>-304786.33333333331</v>
      </c>
      <c r="AA29" s="5">
        <f t="shared" si="11"/>
        <v>-304786.33333333331</v>
      </c>
    </row>
    <row r="30" spans="1:27">
      <c r="A30" s="5">
        <v>216</v>
      </c>
      <c r="B30" s="5">
        <v>-8.6922899999999998</v>
      </c>
      <c r="C30" s="5">
        <v>-8.8957099999999993</v>
      </c>
      <c r="D30" s="5">
        <v>-8.8832699999999996</v>
      </c>
      <c r="E30" s="5">
        <v>-9.0710099999999994</v>
      </c>
      <c r="F30" s="5">
        <v>-9.2832399999999993</v>
      </c>
      <c r="G30" s="5">
        <v>-9.3636300000000006</v>
      </c>
      <c r="H30" s="5">
        <v>-9.5863499999999995</v>
      </c>
      <c r="I30" s="5">
        <v>-9.5522200000000002</v>
      </c>
      <c r="J30" s="5">
        <v>-9.7011599999999998</v>
      </c>
      <c r="K30" s="5">
        <v>-9.7014200000000006</v>
      </c>
      <c r="L30" s="5">
        <v>-9.5714500000000005</v>
      </c>
      <c r="M30" s="5">
        <v>-9.5714500000000005</v>
      </c>
      <c r="O30" s="5">
        <v>216</v>
      </c>
      <c r="P30" s="5">
        <f t="shared" si="0"/>
        <v>-289743</v>
      </c>
      <c r="Q30" s="5">
        <f t="shared" si="1"/>
        <v>-296523.66666666663</v>
      </c>
      <c r="R30" s="5">
        <f t="shared" si="2"/>
        <v>-296109</v>
      </c>
      <c r="S30" s="5">
        <f t="shared" si="3"/>
        <v>-302366.99999999994</v>
      </c>
      <c r="T30" s="5">
        <f t="shared" si="4"/>
        <v>-309441.33333333331</v>
      </c>
      <c r="U30" s="5">
        <f t="shared" si="5"/>
        <v>-312121</v>
      </c>
      <c r="V30" s="5">
        <f t="shared" si="6"/>
        <v>-319545</v>
      </c>
      <c r="W30" s="5">
        <f t="shared" si="7"/>
        <v>-318407.33333333331</v>
      </c>
      <c r="X30" s="5">
        <f t="shared" si="8"/>
        <v>-323372</v>
      </c>
      <c r="Y30" s="5">
        <f t="shared" si="9"/>
        <v>-323380.66666666669</v>
      </c>
      <c r="Z30" s="5">
        <f t="shared" si="10"/>
        <v>-319048.33333333331</v>
      </c>
      <c r="AA30" s="5">
        <f t="shared" si="11"/>
        <v>-319048.33333333331</v>
      </c>
    </row>
    <row r="31" spans="1:27">
      <c r="A31" s="5">
        <v>215</v>
      </c>
      <c r="B31" s="5">
        <v>-9.3779599999999999</v>
      </c>
      <c r="C31" s="5">
        <v>-9.59267</v>
      </c>
      <c r="D31" s="5">
        <v>-9.5330899999999996</v>
      </c>
      <c r="E31" s="5">
        <v>-9.7023799999999998</v>
      </c>
      <c r="F31" s="5">
        <v>-9.8640399999999993</v>
      </c>
      <c r="G31" s="5">
        <v>-9.9112500000000008</v>
      </c>
      <c r="H31" s="5">
        <v>-10.1431</v>
      </c>
      <c r="I31" s="5">
        <v>-10.1029</v>
      </c>
      <c r="J31" s="5">
        <v>-10.2117</v>
      </c>
      <c r="K31" s="5">
        <v>-10.225</v>
      </c>
      <c r="L31" s="5">
        <v>-10.061400000000001</v>
      </c>
      <c r="M31" s="5">
        <v>-10.061400000000001</v>
      </c>
      <c r="O31" s="5">
        <v>215</v>
      </c>
      <c r="P31" s="5">
        <f t="shared" si="0"/>
        <v>-312598.66666666663</v>
      </c>
      <c r="Q31" s="5">
        <f t="shared" si="1"/>
        <v>-319755.66666666669</v>
      </c>
      <c r="R31" s="5">
        <f t="shared" si="2"/>
        <v>-317769.66666666663</v>
      </c>
      <c r="S31" s="5">
        <f t="shared" si="3"/>
        <v>-323412.66666666663</v>
      </c>
      <c r="T31" s="5">
        <f t="shared" si="4"/>
        <v>-328801.33333333331</v>
      </c>
      <c r="U31" s="5">
        <f t="shared" si="5"/>
        <v>-330375</v>
      </c>
      <c r="V31" s="5">
        <f t="shared" si="6"/>
        <v>-338103.33333333331</v>
      </c>
      <c r="W31" s="5">
        <f t="shared" si="7"/>
        <v>-336763.33333333331</v>
      </c>
      <c r="X31" s="5">
        <f t="shared" si="8"/>
        <v>-340390</v>
      </c>
      <c r="Y31" s="5">
        <f t="shared" si="9"/>
        <v>-340833.33333333331</v>
      </c>
      <c r="Z31" s="5">
        <f t="shared" si="10"/>
        <v>-335380</v>
      </c>
      <c r="AA31" s="5">
        <f t="shared" si="11"/>
        <v>-335380</v>
      </c>
    </row>
    <row r="32" spans="1:27">
      <c r="A32" s="5">
        <v>214</v>
      </c>
      <c r="B32" s="5">
        <v>-10.113099999999999</v>
      </c>
      <c r="C32" s="5">
        <v>-10.2791</v>
      </c>
      <c r="D32" s="5">
        <v>-10.2225</v>
      </c>
      <c r="E32" s="5">
        <v>-10.305300000000001</v>
      </c>
      <c r="F32" s="5">
        <v>-10.5566</v>
      </c>
      <c r="G32" s="5">
        <v>-10.4924</v>
      </c>
      <c r="H32" s="5">
        <v>-10.6996</v>
      </c>
      <c r="I32" s="5">
        <v>-10.670199999999999</v>
      </c>
      <c r="J32" s="5">
        <v>-10.7746</v>
      </c>
      <c r="K32" s="5">
        <v>-10.7258</v>
      </c>
      <c r="L32" s="5">
        <v>-10.572699999999999</v>
      </c>
      <c r="M32" s="5">
        <v>-10.572699999999999</v>
      </c>
      <c r="O32" s="5">
        <v>214</v>
      </c>
      <c r="P32" s="5">
        <f t="shared" si="0"/>
        <v>-337103.33333333331</v>
      </c>
      <c r="Q32" s="5">
        <f t="shared" si="1"/>
        <v>-342636.66666666663</v>
      </c>
      <c r="R32" s="5">
        <f t="shared" si="2"/>
        <v>-340750</v>
      </c>
      <c r="S32" s="5">
        <f t="shared" si="3"/>
        <v>-343510</v>
      </c>
      <c r="T32" s="5">
        <f t="shared" si="4"/>
        <v>-351886.66666666663</v>
      </c>
      <c r="U32" s="5">
        <f t="shared" si="5"/>
        <v>-349746.66666666663</v>
      </c>
      <c r="V32" s="5">
        <f t="shared" si="6"/>
        <v>-356653.33333333331</v>
      </c>
      <c r="W32" s="5">
        <f t="shared" si="7"/>
        <v>-355673.33333333331</v>
      </c>
      <c r="X32" s="5">
        <f t="shared" si="8"/>
        <v>-359153.33333333331</v>
      </c>
      <c r="Y32" s="5">
        <f t="shared" si="9"/>
        <v>-357526.66666666663</v>
      </c>
      <c r="Z32" s="5">
        <f t="shared" si="10"/>
        <v>-352423.33333333331</v>
      </c>
      <c r="AA32" s="5">
        <f t="shared" si="11"/>
        <v>-352423.33333333331</v>
      </c>
    </row>
    <row r="33" spans="1:27">
      <c r="A33" s="5">
        <v>213</v>
      </c>
      <c r="B33" s="5">
        <v>-10.9674</v>
      </c>
      <c r="C33" s="5">
        <v>-11.0601</v>
      </c>
      <c r="D33" s="5">
        <v>-11.0014</v>
      </c>
      <c r="E33" s="5">
        <v>-11.1051</v>
      </c>
      <c r="F33" s="5">
        <v>-11.266500000000001</v>
      </c>
      <c r="G33" s="5">
        <v>-11.1496</v>
      </c>
      <c r="H33" s="5">
        <v>-11.3588</v>
      </c>
      <c r="I33" s="5">
        <v>-11.2789</v>
      </c>
      <c r="J33" s="5">
        <v>-11.3589</v>
      </c>
      <c r="K33" s="5">
        <v>-11.2684</v>
      </c>
      <c r="L33" s="5">
        <v>-11.1153</v>
      </c>
      <c r="M33" s="5">
        <v>-11.1153</v>
      </c>
      <c r="O33" s="5">
        <v>213</v>
      </c>
      <c r="P33" s="5">
        <f t="shared" si="0"/>
        <v>-365580</v>
      </c>
      <c r="Q33" s="5">
        <f t="shared" si="1"/>
        <v>-368670</v>
      </c>
      <c r="R33" s="5">
        <f t="shared" si="2"/>
        <v>-366713.33333333331</v>
      </c>
      <c r="S33" s="5">
        <f t="shared" si="3"/>
        <v>-370170</v>
      </c>
      <c r="T33" s="5">
        <f t="shared" si="4"/>
        <v>-375550</v>
      </c>
      <c r="U33" s="5">
        <f t="shared" si="5"/>
        <v>-371653.33333333331</v>
      </c>
      <c r="V33" s="5">
        <f t="shared" si="6"/>
        <v>-378626.66666666669</v>
      </c>
      <c r="W33" s="5">
        <f t="shared" si="7"/>
        <v>-375963.33333333331</v>
      </c>
      <c r="X33" s="5">
        <f t="shared" si="8"/>
        <v>-378630</v>
      </c>
      <c r="Y33" s="5">
        <f t="shared" si="9"/>
        <v>-375613.33333333331</v>
      </c>
      <c r="Z33" s="5">
        <f t="shared" si="10"/>
        <v>-370510</v>
      </c>
      <c r="AA33" s="5">
        <f t="shared" si="11"/>
        <v>-370510</v>
      </c>
    </row>
    <row r="34" spans="1:27">
      <c r="A34" s="5">
        <v>212</v>
      </c>
      <c r="B34" s="5">
        <v>-11.901</v>
      </c>
      <c r="C34" s="5">
        <v>-11.8757</v>
      </c>
      <c r="D34" s="5">
        <v>-11.8421</v>
      </c>
      <c r="E34" s="5">
        <v>-11.9871</v>
      </c>
      <c r="F34" s="5">
        <v>-11.9285</v>
      </c>
      <c r="G34" s="5">
        <v>-11.929500000000001</v>
      </c>
      <c r="H34" s="5">
        <v>-12.053000000000001</v>
      </c>
      <c r="I34" s="5">
        <v>-11.962899999999999</v>
      </c>
      <c r="J34" s="5">
        <v>-12.018800000000001</v>
      </c>
      <c r="K34" s="5">
        <v>-11.847300000000001</v>
      </c>
      <c r="L34" s="5">
        <v>-11.7501</v>
      </c>
      <c r="M34" s="5">
        <v>-11.7501</v>
      </c>
      <c r="O34" s="5">
        <v>212</v>
      </c>
      <c r="P34" s="5">
        <f t="shared" si="0"/>
        <v>-396700</v>
      </c>
      <c r="Q34" s="5">
        <f t="shared" si="1"/>
        <v>-395856.66666666669</v>
      </c>
      <c r="R34" s="5">
        <f t="shared" si="2"/>
        <v>-394736.66666666669</v>
      </c>
      <c r="S34" s="5">
        <f t="shared" si="3"/>
        <v>-399570</v>
      </c>
      <c r="T34" s="5">
        <f t="shared" si="4"/>
        <v>-397616.66666666663</v>
      </c>
      <c r="U34" s="5">
        <f t="shared" si="5"/>
        <v>-397650</v>
      </c>
      <c r="V34" s="5">
        <f t="shared" si="6"/>
        <v>-401766.66666666669</v>
      </c>
      <c r="W34" s="5">
        <f t="shared" si="7"/>
        <v>-398763.33333333331</v>
      </c>
      <c r="X34" s="5">
        <f t="shared" si="8"/>
        <v>-400626.66666666669</v>
      </c>
      <c r="Y34" s="5">
        <f t="shared" si="9"/>
        <v>-394910</v>
      </c>
      <c r="Z34" s="5">
        <f t="shared" si="10"/>
        <v>-391670</v>
      </c>
      <c r="AA34" s="5">
        <f t="shared" si="11"/>
        <v>-391670</v>
      </c>
    </row>
    <row r="35" spans="1:27">
      <c r="A35" s="5">
        <v>211</v>
      </c>
      <c r="B35" s="5">
        <v>-12.9314</v>
      </c>
      <c r="C35" s="5">
        <v>-12.8858</v>
      </c>
      <c r="D35" s="5">
        <v>-12.821400000000001</v>
      </c>
      <c r="E35" s="5">
        <v>-12.9079</v>
      </c>
      <c r="F35" s="5">
        <v>-12.8315</v>
      </c>
      <c r="G35" s="5">
        <v>-12.7704</v>
      </c>
      <c r="H35" s="5">
        <v>-12.850899999999999</v>
      </c>
      <c r="I35" s="5">
        <v>-12.7514</v>
      </c>
      <c r="J35" s="5">
        <v>-12.777900000000001</v>
      </c>
      <c r="K35" s="5">
        <v>-12.5486</v>
      </c>
      <c r="L35" s="5">
        <v>-12.415699999999999</v>
      </c>
      <c r="M35" s="5">
        <v>-12.415699999999999</v>
      </c>
      <c r="O35" s="5">
        <v>211</v>
      </c>
      <c r="P35" s="5">
        <f t="shared" si="0"/>
        <v>-431046.66666666663</v>
      </c>
      <c r="Q35" s="5">
        <f t="shared" si="1"/>
        <v>-429526.66666666663</v>
      </c>
      <c r="R35" s="5">
        <f t="shared" si="2"/>
        <v>-427380</v>
      </c>
      <c r="S35" s="5">
        <f t="shared" si="3"/>
        <v>-430263.33333333331</v>
      </c>
      <c r="T35" s="5">
        <f t="shared" si="4"/>
        <v>-427716.66666666669</v>
      </c>
      <c r="U35" s="5">
        <f t="shared" si="5"/>
        <v>-425680</v>
      </c>
      <c r="V35" s="5">
        <f t="shared" si="6"/>
        <v>-428363.33333333331</v>
      </c>
      <c r="W35" s="5">
        <f t="shared" si="7"/>
        <v>-425046.66666666669</v>
      </c>
      <c r="X35" s="5">
        <f t="shared" si="8"/>
        <v>-425930</v>
      </c>
      <c r="Y35" s="5">
        <f t="shared" si="9"/>
        <v>-418286.66666666669</v>
      </c>
      <c r="Z35" s="5">
        <f t="shared" si="10"/>
        <v>-413856.66666666663</v>
      </c>
      <c r="AA35" s="5">
        <f t="shared" si="11"/>
        <v>-413856.66666666663</v>
      </c>
    </row>
    <row r="36" spans="1:27">
      <c r="A36" s="5">
        <v>210</v>
      </c>
      <c r="B36" s="5">
        <v>-14.0619</v>
      </c>
      <c r="C36" s="5">
        <v>-13.9261</v>
      </c>
      <c r="D36" s="5">
        <v>-13.8238</v>
      </c>
      <c r="E36" s="5">
        <v>-13.9193</v>
      </c>
      <c r="F36" s="5">
        <v>-13.885</v>
      </c>
      <c r="G36" s="5">
        <v>-13.704000000000001</v>
      </c>
      <c r="H36" s="5">
        <v>-13.662599999999999</v>
      </c>
      <c r="I36" s="5">
        <v>-13.5816</v>
      </c>
      <c r="J36" s="5">
        <v>-13.579700000000001</v>
      </c>
      <c r="K36" s="5">
        <v>-13.325799999999999</v>
      </c>
      <c r="L36" s="5">
        <v>-13.117000000000001</v>
      </c>
      <c r="M36" s="5">
        <v>-13.117000000000001</v>
      </c>
      <c r="O36" s="5">
        <v>210</v>
      </c>
      <c r="P36" s="5">
        <f t="shared" si="0"/>
        <v>-468730</v>
      </c>
      <c r="Q36" s="5">
        <f t="shared" si="1"/>
        <v>-464203.33333333331</v>
      </c>
      <c r="R36" s="5">
        <f t="shared" si="2"/>
        <v>-460793.33333333331</v>
      </c>
      <c r="S36" s="5">
        <f t="shared" si="3"/>
        <v>-463976.66666666663</v>
      </c>
      <c r="T36" s="5">
        <f t="shared" si="4"/>
        <v>-462833.33333333331</v>
      </c>
      <c r="U36" s="5">
        <f t="shared" si="5"/>
        <v>-456800</v>
      </c>
      <c r="V36" s="5">
        <f t="shared" si="6"/>
        <v>-455419.99999999994</v>
      </c>
      <c r="W36" s="5">
        <f t="shared" si="7"/>
        <v>-452720</v>
      </c>
      <c r="X36" s="5">
        <f t="shared" si="8"/>
        <v>-452656.66666666669</v>
      </c>
      <c r="Y36" s="5">
        <f t="shared" si="9"/>
        <v>-444193.33333333331</v>
      </c>
      <c r="Z36" s="5">
        <f t="shared" si="10"/>
        <v>-437233.33333333337</v>
      </c>
      <c r="AA36" s="5">
        <f t="shared" si="11"/>
        <v>-437233.33333333337</v>
      </c>
    </row>
    <row r="37" spans="1:27">
      <c r="A37" s="5">
        <v>209</v>
      </c>
      <c r="B37" s="5">
        <v>-15.2499</v>
      </c>
      <c r="C37" s="5">
        <v>-15.0915</v>
      </c>
      <c r="D37" s="5">
        <v>-14.9198</v>
      </c>
      <c r="E37" s="5">
        <v>-15.052199999999999</v>
      </c>
      <c r="F37" s="5">
        <v>-14.8847</v>
      </c>
      <c r="G37" s="5">
        <v>-14.7094</v>
      </c>
      <c r="H37" s="5">
        <v>-14.630699999999999</v>
      </c>
      <c r="I37" s="5">
        <v>-14.481</v>
      </c>
      <c r="J37" s="5">
        <v>-14.4635</v>
      </c>
      <c r="K37" s="5">
        <v>-14.157299999999999</v>
      </c>
      <c r="L37" s="5">
        <v>-13.8613</v>
      </c>
      <c r="M37" s="5">
        <v>-13.8613</v>
      </c>
      <c r="O37" s="5">
        <v>209</v>
      </c>
      <c r="P37" s="5">
        <f t="shared" si="0"/>
        <v>-508330</v>
      </c>
      <c r="Q37" s="5">
        <f t="shared" si="1"/>
        <v>-503050</v>
      </c>
      <c r="R37" s="5">
        <f t="shared" si="2"/>
        <v>-497326.66666666669</v>
      </c>
      <c r="S37" s="5">
        <f t="shared" si="3"/>
        <v>-501739.99999999994</v>
      </c>
      <c r="T37" s="5">
        <f t="shared" si="4"/>
        <v>-496156.66666666669</v>
      </c>
      <c r="U37" s="5">
        <f t="shared" si="5"/>
        <v>-490313.33333333331</v>
      </c>
      <c r="V37" s="5">
        <f t="shared" si="6"/>
        <v>-487689.99999999994</v>
      </c>
      <c r="W37" s="5">
        <f t="shared" si="7"/>
        <v>-482700</v>
      </c>
      <c r="X37" s="5">
        <f t="shared" si="8"/>
        <v>-482116.66666666663</v>
      </c>
      <c r="Y37" s="5">
        <f t="shared" si="9"/>
        <v>-471909.99999999994</v>
      </c>
      <c r="Z37" s="5">
        <f t="shared" si="10"/>
        <v>-462043.33333333331</v>
      </c>
      <c r="AA37" s="5">
        <f t="shared" si="11"/>
        <v>-462043.33333333331</v>
      </c>
    </row>
    <row r="38" spans="1:27">
      <c r="A38" s="5">
        <v>208</v>
      </c>
      <c r="B38" s="5">
        <v>-16.596800000000002</v>
      </c>
      <c r="C38" s="5">
        <v>-16.375699999999998</v>
      </c>
      <c r="D38" s="5">
        <v>-16.152799999999999</v>
      </c>
      <c r="E38" s="5">
        <v>-16.1675</v>
      </c>
      <c r="F38" s="5">
        <v>-16.012</v>
      </c>
      <c r="G38" s="5">
        <v>-15.8558</v>
      </c>
      <c r="H38" s="5">
        <v>-15.673999999999999</v>
      </c>
      <c r="I38" s="5">
        <v>-15.5146</v>
      </c>
      <c r="J38" s="5">
        <v>-15.427899999999999</v>
      </c>
      <c r="K38" s="5">
        <v>-15.169499999999999</v>
      </c>
      <c r="L38" s="5">
        <v>-14.7323</v>
      </c>
      <c r="M38" s="5">
        <v>-14.7323</v>
      </c>
      <c r="O38" s="5">
        <v>208</v>
      </c>
      <c r="P38" s="5">
        <f t="shared" si="0"/>
        <v>-553226.66666666674</v>
      </c>
      <c r="Q38" s="5">
        <f t="shared" si="1"/>
        <v>-545856.66666666663</v>
      </c>
      <c r="R38" s="5">
        <f t="shared" si="2"/>
        <v>-538426.66666666663</v>
      </c>
      <c r="S38" s="5">
        <f t="shared" si="3"/>
        <v>-538916.66666666663</v>
      </c>
      <c r="T38" s="5">
        <f t="shared" si="4"/>
        <v>-533733.33333333337</v>
      </c>
      <c r="U38" s="5">
        <f t="shared" si="5"/>
        <v>-528526.66666666663</v>
      </c>
      <c r="V38" s="5">
        <f t="shared" si="6"/>
        <v>-522466.66666666663</v>
      </c>
      <c r="W38" s="5">
        <f t="shared" si="7"/>
        <v>-517153.33333333331</v>
      </c>
      <c r="X38" s="5">
        <f t="shared" si="8"/>
        <v>-514263.33333333331</v>
      </c>
      <c r="Y38" s="5">
        <f t="shared" si="9"/>
        <v>-505649.99999999994</v>
      </c>
      <c r="Z38" s="5">
        <f t="shared" si="10"/>
        <v>-491076.66666666669</v>
      </c>
      <c r="AA38" s="5">
        <f t="shared" si="11"/>
        <v>-491076.66666666669</v>
      </c>
    </row>
    <row r="39" spans="1:27">
      <c r="A39" s="5">
        <v>207</v>
      </c>
      <c r="B39" s="5">
        <v>-17.916399999999999</v>
      </c>
      <c r="C39" s="5">
        <v>-17.791699999999999</v>
      </c>
      <c r="D39" s="5">
        <v>-17.421600000000002</v>
      </c>
      <c r="E39" s="5">
        <v>-17.3858</v>
      </c>
      <c r="F39" s="5">
        <v>-17.217700000000001</v>
      </c>
      <c r="G39" s="5">
        <v>-17.048400000000001</v>
      </c>
      <c r="H39" s="5">
        <v>-16.6798</v>
      </c>
      <c r="I39" s="5">
        <v>-16.520600000000002</v>
      </c>
      <c r="J39" s="5">
        <v>-16.453499999999998</v>
      </c>
      <c r="K39" s="5">
        <v>-16.117899999999999</v>
      </c>
      <c r="L39" s="5">
        <v>-15.656700000000001</v>
      </c>
      <c r="M39" s="5">
        <v>-15.656700000000001</v>
      </c>
      <c r="O39" s="5">
        <v>207</v>
      </c>
      <c r="P39" s="5">
        <f t="shared" si="0"/>
        <v>-597213.33333333326</v>
      </c>
      <c r="Q39" s="5">
        <f t="shared" si="1"/>
        <v>-593056.66666666663</v>
      </c>
      <c r="R39" s="5">
        <f t="shared" si="2"/>
        <v>-580720</v>
      </c>
      <c r="S39" s="5">
        <f t="shared" si="3"/>
        <v>-579526.66666666663</v>
      </c>
      <c r="T39" s="5">
        <f t="shared" si="4"/>
        <v>-573923.33333333337</v>
      </c>
      <c r="U39" s="5">
        <f t="shared" si="5"/>
        <v>-568280</v>
      </c>
      <c r="V39" s="5">
        <f t="shared" si="6"/>
        <v>-555993.33333333337</v>
      </c>
      <c r="W39" s="5">
        <f t="shared" si="7"/>
        <v>-550686.66666666674</v>
      </c>
      <c r="X39" s="5">
        <f t="shared" si="8"/>
        <v>-548449.99999999988</v>
      </c>
      <c r="Y39" s="5">
        <f t="shared" si="9"/>
        <v>-537263.33333333326</v>
      </c>
      <c r="Z39" s="5">
        <f t="shared" si="10"/>
        <v>-521890</v>
      </c>
      <c r="AA39" s="5">
        <f t="shared" si="11"/>
        <v>-521890</v>
      </c>
    </row>
    <row r="40" spans="1:27">
      <c r="A40" s="5">
        <v>206</v>
      </c>
      <c r="B40" s="5">
        <v>-19.217099999999999</v>
      </c>
      <c r="C40" s="5">
        <v>-19.047899999999998</v>
      </c>
      <c r="D40" s="5">
        <v>-18.6496</v>
      </c>
      <c r="E40" s="5">
        <v>-18.528099999999998</v>
      </c>
      <c r="F40" s="5">
        <v>-18.262499999999999</v>
      </c>
      <c r="G40" s="5">
        <v>-18.111899999999999</v>
      </c>
      <c r="H40" s="5">
        <v>-17.677299999999999</v>
      </c>
      <c r="I40" s="5">
        <v>-17.527100000000001</v>
      </c>
      <c r="J40" s="5">
        <v>-17.432700000000001</v>
      </c>
      <c r="K40" s="5">
        <v>-17.0397</v>
      </c>
      <c r="L40" s="5">
        <v>-16.457799999999999</v>
      </c>
      <c r="M40" s="5">
        <v>-16.457799999999999</v>
      </c>
      <c r="O40" s="5">
        <v>206</v>
      </c>
      <c r="P40" s="5">
        <f t="shared" si="0"/>
        <v>-640569.99999999988</v>
      </c>
      <c r="Q40" s="5">
        <f t="shared" si="1"/>
        <v>-634929.99999999988</v>
      </c>
      <c r="R40" s="5">
        <f t="shared" si="2"/>
        <v>-621653.33333333326</v>
      </c>
      <c r="S40" s="5">
        <f t="shared" si="3"/>
        <v>-617603.33333333326</v>
      </c>
      <c r="T40" s="5">
        <f t="shared" si="4"/>
        <v>-608750</v>
      </c>
      <c r="U40" s="5">
        <f t="shared" si="5"/>
        <v>-603729.99999999988</v>
      </c>
      <c r="V40" s="5">
        <f t="shared" si="6"/>
        <v>-589243.33333333326</v>
      </c>
      <c r="W40" s="5">
        <f t="shared" si="7"/>
        <v>-584236.66666666663</v>
      </c>
      <c r="X40" s="5">
        <f t="shared" si="8"/>
        <v>-581090</v>
      </c>
      <c r="Y40" s="5">
        <f t="shared" si="9"/>
        <v>-567990</v>
      </c>
      <c r="Z40" s="5">
        <f t="shared" si="10"/>
        <v>-548593.33333333326</v>
      </c>
      <c r="AA40" s="5">
        <f t="shared" si="11"/>
        <v>-548593.33333333326</v>
      </c>
    </row>
    <row r="41" spans="1:27">
      <c r="A41" s="5">
        <v>205</v>
      </c>
      <c r="B41" s="5">
        <v>-20.585699999999999</v>
      </c>
      <c r="C41" s="5">
        <v>-20.331299999999999</v>
      </c>
      <c r="D41" s="5">
        <v>-19.940200000000001</v>
      </c>
      <c r="E41" s="5">
        <v>-19.684100000000001</v>
      </c>
      <c r="F41" s="5">
        <v>-19.366</v>
      </c>
      <c r="G41" s="5">
        <v>-19.285499999999999</v>
      </c>
      <c r="H41" s="5">
        <v>-18.708100000000002</v>
      </c>
      <c r="I41" s="5">
        <v>-18.539000000000001</v>
      </c>
      <c r="J41" s="5">
        <v>-18.3491</v>
      </c>
      <c r="K41" s="5">
        <v>-17.9131</v>
      </c>
      <c r="L41" s="5">
        <v>-17.311199999999999</v>
      </c>
      <c r="M41" s="5">
        <v>-17.311199999999999</v>
      </c>
      <c r="O41" s="5">
        <v>205</v>
      </c>
      <c r="P41" s="5">
        <f t="shared" ref="P41:U56" si="12">B41/(10*0.1*0.00003)</f>
        <v>-686190</v>
      </c>
      <c r="Q41" s="5">
        <f t="shared" si="12"/>
        <v>-677710</v>
      </c>
      <c r="R41" s="5">
        <f t="shared" si="12"/>
        <v>-664673.33333333337</v>
      </c>
      <c r="S41" s="5">
        <f t="shared" si="12"/>
        <v>-656136.66666666663</v>
      </c>
      <c r="T41" s="5">
        <f t="shared" si="12"/>
        <v>-645533.33333333326</v>
      </c>
      <c r="U41" s="5">
        <f t="shared" si="12"/>
        <v>-642850</v>
      </c>
      <c r="V41" s="5">
        <f t="shared" ref="V41:V56" si="13">H41/(10*0.1*0.00003)</f>
        <v>-623603.33333333337</v>
      </c>
      <c r="W41" s="5">
        <f t="shared" ref="W41:W56" si="14">I41/(10*0.1*0.00003)</f>
        <v>-617966.66666666674</v>
      </c>
      <c r="X41" s="5">
        <f t="shared" ref="X41:X56" si="15">J41/(10*0.1*0.00003)</f>
        <v>-611636.66666666663</v>
      </c>
      <c r="Y41" s="5">
        <f t="shared" ref="Y41:Y56" si="16">K41/(10*0.1*0.00003)</f>
        <v>-597103.33333333337</v>
      </c>
      <c r="Z41" s="5">
        <f t="shared" ref="Z41:Z56" si="17">L41/(10*0.1*0.00003)</f>
        <v>-577040</v>
      </c>
      <c r="AA41" s="5">
        <f t="shared" ref="AA41:AA56" si="18">M41/(10*0.1*0.00003)</f>
        <v>-577040</v>
      </c>
    </row>
    <row r="42" spans="1:27">
      <c r="A42" s="5">
        <v>204</v>
      </c>
      <c r="B42" s="5">
        <v>-21.920400000000001</v>
      </c>
      <c r="C42" s="5">
        <v>-21.5413</v>
      </c>
      <c r="D42" s="5">
        <v>-21.104299999999999</v>
      </c>
      <c r="E42" s="5">
        <v>-20.647400000000001</v>
      </c>
      <c r="F42" s="5">
        <v>-20.369</v>
      </c>
      <c r="G42" s="5">
        <v>-20.306799999999999</v>
      </c>
      <c r="H42" s="5">
        <v>-19.528600000000001</v>
      </c>
      <c r="I42" s="5">
        <v>-19.3339</v>
      </c>
      <c r="J42" s="5">
        <v>-19.175799999999999</v>
      </c>
      <c r="K42" s="5">
        <v>-18.641500000000001</v>
      </c>
      <c r="L42" s="5">
        <v>-17.9937</v>
      </c>
      <c r="M42" s="5">
        <v>-17.9937</v>
      </c>
      <c r="O42" s="5">
        <v>204</v>
      </c>
      <c r="P42" s="5">
        <f t="shared" si="12"/>
        <v>-730680</v>
      </c>
      <c r="Q42" s="5">
        <f t="shared" si="12"/>
        <v>-718043.33333333326</v>
      </c>
      <c r="R42" s="5">
        <f t="shared" si="12"/>
        <v>-703476.66666666663</v>
      </c>
      <c r="S42" s="5">
        <f t="shared" si="12"/>
        <v>-688246.66666666663</v>
      </c>
      <c r="T42" s="5">
        <f t="shared" si="12"/>
        <v>-678966.66666666663</v>
      </c>
      <c r="U42" s="5">
        <f t="shared" si="12"/>
        <v>-676893.33333333326</v>
      </c>
      <c r="V42" s="5">
        <f t="shared" si="13"/>
        <v>-650953.33333333337</v>
      </c>
      <c r="W42" s="5">
        <f t="shared" si="14"/>
        <v>-644463.33333333326</v>
      </c>
      <c r="X42" s="5">
        <f t="shared" si="15"/>
        <v>-639193.33333333326</v>
      </c>
      <c r="Y42" s="5">
        <f t="shared" si="16"/>
        <v>-621383.33333333337</v>
      </c>
      <c r="Z42" s="5">
        <f t="shared" si="17"/>
        <v>-599790</v>
      </c>
      <c r="AA42" s="5">
        <f t="shared" si="18"/>
        <v>-599790</v>
      </c>
    </row>
    <row r="43" spans="1:27">
      <c r="A43" s="5">
        <v>203</v>
      </c>
      <c r="B43" s="5">
        <v>-22.95</v>
      </c>
      <c r="C43" s="5">
        <v>-22.534300000000002</v>
      </c>
      <c r="D43" s="5">
        <v>-22.066500000000001</v>
      </c>
      <c r="E43" s="5">
        <v>-21.5184</v>
      </c>
      <c r="F43" s="5">
        <v>-21.1752</v>
      </c>
      <c r="G43" s="5">
        <v>-21.001999999999999</v>
      </c>
      <c r="H43" s="5">
        <v>-20.259499999999999</v>
      </c>
      <c r="I43" s="5">
        <v>-19.949300000000001</v>
      </c>
      <c r="J43" s="5">
        <v>-19.699000000000002</v>
      </c>
      <c r="K43" s="5">
        <v>-19.0136</v>
      </c>
      <c r="L43" s="5">
        <v>-18.484999999999999</v>
      </c>
      <c r="M43" s="5">
        <v>-18.484999999999999</v>
      </c>
      <c r="O43" s="5">
        <v>203</v>
      </c>
      <c r="P43" s="5">
        <f t="shared" si="12"/>
        <v>-765000</v>
      </c>
      <c r="Q43" s="5">
        <f t="shared" si="12"/>
        <v>-751143.33333333337</v>
      </c>
      <c r="R43" s="5">
        <f t="shared" si="12"/>
        <v>-735550</v>
      </c>
      <c r="S43" s="5">
        <f t="shared" si="12"/>
        <v>-717280</v>
      </c>
      <c r="T43" s="5">
        <f t="shared" si="12"/>
        <v>-705840</v>
      </c>
      <c r="U43" s="5">
        <f t="shared" si="12"/>
        <v>-700066.66666666663</v>
      </c>
      <c r="V43" s="5">
        <f t="shared" si="13"/>
        <v>-675316.66666666663</v>
      </c>
      <c r="W43" s="5">
        <f t="shared" si="14"/>
        <v>-664976.66666666663</v>
      </c>
      <c r="X43" s="5">
        <f t="shared" si="15"/>
        <v>-656633.33333333337</v>
      </c>
      <c r="Y43" s="5">
        <f t="shared" si="16"/>
        <v>-633786.66666666663</v>
      </c>
      <c r="Z43" s="5">
        <f t="shared" si="17"/>
        <v>-616166.66666666663</v>
      </c>
      <c r="AA43" s="5">
        <f t="shared" si="18"/>
        <v>-616166.66666666663</v>
      </c>
    </row>
    <row r="44" spans="1:27">
      <c r="A44" s="5">
        <v>202</v>
      </c>
      <c r="B44" s="5">
        <v>-23.786200000000001</v>
      </c>
      <c r="C44" s="5">
        <v>-23.208400000000001</v>
      </c>
      <c r="D44" s="5">
        <v>-22.7163</v>
      </c>
      <c r="E44" s="5">
        <v>-22.101199999999999</v>
      </c>
      <c r="F44" s="5">
        <v>-21.643999999999998</v>
      </c>
      <c r="G44" s="5">
        <v>-21.405200000000001</v>
      </c>
      <c r="H44" s="5">
        <v>-20.619700000000002</v>
      </c>
      <c r="I44" s="5">
        <v>-20.338100000000001</v>
      </c>
      <c r="J44" s="5">
        <v>-20.0061</v>
      </c>
      <c r="K44" s="5">
        <v>-19.341100000000001</v>
      </c>
      <c r="L44" s="5">
        <v>-18.7166</v>
      </c>
      <c r="M44" s="5">
        <v>-18.7166</v>
      </c>
      <c r="O44" s="5">
        <v>202</v>
      </c>
      <c r="P44" s="5">
        <f t="shared" si="12"/>
        <v>-792873.33333333337</v>
      </c>
      <c r="Q44" s="5">
        <f t="shared" si="12"/>
        <v>-773613.33333333337</v>
      </c>
      <c r="R44" s="5">
        <f t="shared" si="12"/>
        <v>-757210</v>
      </c>
      <c r="S44" s="5">
        <f t="shared" si="12"/>
        <v>-736706.66666666663</v>
      </c>
      <c r="T44" s="5">
        <f t="shared" si="12"/>
        <v>-721466.66666666663</v>
      </c>
      <c r="U44" s="5">
        <f t="shared" si="12"/>
        <v>-713506.66666666663</v>
      </c>
      <c r="V44" s="5">
        <f t="shared" si="13"/>
        <v>-687323.33333333337</v>
      </c>
      <c r="W44" s="5">
        <f t="shared" si="14"/>
        <v>-677936.66666666663</v>
      </c>
      <c r="X44" s="5">
        <f t="shared" si="15"/>
        <v>-666870</v>
      </c>
      <c r="Y44" s="5">
        <f t="shared" si="16"/>
        <v>-644703.33333333337</v>
      </c>
      <c r="Z44" s="5">
        <f t="shared" si="17"/>
        <v>-623886.66666666663</v>
      </c>
      <c r="AA44" s="5">
        <f t="shared" si="18"/>
        <v>-623886.66666666663</v>
      </c>
    </row>
    <row r="45" spans="1:27">
      <c r="A45" s="5">
        <v>201</v>
      </c>
      <c r="B45" s="5">
        <v>-24.314800000000002</v>
      </c>
      <c r="C45" s="5">
        <v>-23.683</v>
      </c>
      <c r="D45" s="5">
        <v>-23.086200000000002</v>
      </c>
      <c r="E45" s="5">
        <v>-22.482800000000001</v>
      </c>
      <c r="F45" s="5">
        <v>-22.092400000000001</v>
      </c>
      <c r="G45" s="5">
        <v>-21.532599999999999</v>
      </c>
      <c r="H45" s="5">
        <v>-20.755099999999999</v>
      </c>
      <c r="I45" s="5">
        <v>-20.400099999999998</v>
      </c>
      <c r="J45" s="5">
        <v>-19.887</v>
      </c>
      <c r="K45" s="5">
        <v>-19.334599999999998</v>
      </c>
      <c r="L45" s="5">
        <v>-18.6663</v>
      </c>
      <c r="M45" s="5">
        <v>-18.6663</v>
      </c>
      <c r="O45" s="5">
        <v>201</v>
      </c>
      <c r="P45" s="5">
        <f t="shared" si="12"/>
        <v>-810493.33333333337</v>
      </c>
      <c r="Q45" s="5">
        <f t="shared" si="12"/>
        <v>-789433.33333333326</v>
      </c>
      <c r="R45" s="5">
        <f t="shared" si="12"/>
        <v>-769540</v>
      </c>
      <c r="S45" s="5">
        <f t="shared" si="12"/>
        <v>-749426.66666666663</v>
      </c>
      <c r="T45" s="5">
        <f t="shared" si="12"/>
        <v>-736413.33333333337</v>
      </c>
      <c r="U45" s="5">
        <f t="shared" si="12"/>
        <v>-717753.33333333326</v>
      </c>
      <c r="V45" s="5">
        <f t="shared" si="13"/>
        <v>-691836.66666666663</v>
      </c>
      <c r="W45" s="5">
        <f t="shared" si="14"/>
        <v>-680003.33333333326</v>
      </c>
      <c r="X45" s="5">
        <f t="shared" si="15"/>
        <v>-662900</v>
      </c>
      <c r="Y45" s="5">
        <f t="shared" si="16"/>
        <v>-644486.66666666663</v>
      </c>
      <c r="Z45" s="5">
        <f t="shared" si="17"/>
        <v>-622210</v>
      </c>
      <c r="AA45" s="5">
        <f t="shared" si="18"/>
        <v>-622210</v>
      </c>
    </row>
    <row r="46" spans="1:27">
      <c r="A46" s="5">
        <v>200</v>
      </c>
      <c r="B46" s="5">
        <v>-24.5015</v>
      </c>
      <c r="C46" s="5">
        <v>-23.971699999999998</v>
      </c>
      <c r="D46" s="5">
        <v>-23.093699999999998</v>
      </c>
      <c r="E46" s="5">
        <v>-22.497199999999999</v>
      </c>
      <c r="F46" s="5">
        <v>-22.0779</v>
      </c>
      <c r="G46" s="5">
        <v>-21.311399999999999</v>
      </c>
      <c r="H46" s="5">
        <v>-20.562899999999999</v>
      </c>
      <c r="I46" s="5">
        <v>-20.1952</v>
      </c>
      <c r="J46" s="5">
        <v>-19.610600000000002</v>
      </c>
      <c r="K46" s="5">
        <v>-19.027100000000001</v>
      </c>
      <c r="L46" s="5">
        <v>-18.367799999999999</v>
      </c>
      <c r="M46" s="5">
        <v>-18.367799999999999</v>
      </c>
      <c r="O46" s="5">
        <v>200</v>
      </c>
      <c r="P46" s="5">
        <f t="shared" si="12"/>
        <v>-816716.66666666663</v>
      </c>
      <c r="Q46" s="5">
        <f t="shared" si="12"/>
        <v>-799056.66666666663</v>
      </c>
      <c r="R46" s="5">
        <f t="shared" si="12"/>
        <v>-769789.99999999988</v>
      </c>
      <c r="S46" s="5">
        <f t="shared" si="12"/>
        <v>-749906.66666666663</v>
      </c>
      <c r="T46" s="5">
        <f t="shared" si="12"/>
        <v>-735930</v>
      </c>
      <c r="U46" s="5">
        <f t="shared" si="12"/>
        <v>-710380</v>
      </c>
      <c r="V46" s="5">
        <f t="shared" si="13"/>
        <v>-685430</v>
      </c>
      <c r="W46" s="5">
        <f t="shared" si="14"/>
        <v>-673173.33333333326</v>
      </c>
      <c r="X46" s="5">
        <f t="shared" si="15"/>
        <v>-653686.66666666674</v>
      </c>
      <c r="Y46" s="5">
        <f t="shared" si="16"/>
        <v>-634236.66666666663</v>
      </c>
      <c r="Z46" s="5">
        <f t="shared" si="17"/>
        <v>-612260</v>
      </c>
      <c r="AA46" s="5">
        <f t="shared" si="18"/>
        <v>-612260</v>
      </c>
    </row>
    <row r="47" spans="1:27">
      <c r="A47" s="5">
        <v>199</v>
      </c>
      <c r="B47" s="5">
        <v>-24.100200000000001</v>
      </c>
      <c r="C47" s="5">
        <v>-23.671199999999999</v>
      </c>
      <c r="D47" s="5">
        <v>-22.717600000000001</v>
      </c>
      <c r="E47" s="5">
        <v>-22.162700000000001</v>
      </c>
      <c r="F47" s="5">
        <v>-21.5764</v>
      </c>
      <c r="G47" s="5">
        <v>-20.5642</v>
      </c>
      <c r="H47" s="5">
        <v>-19.949200000000001</v>
      </c>
      <c r="I47" s="5">
        <v>-19.508600000000001</v>
      </c>
      <c r="J47" s="5">
        <v>-18.744599999999998</v>
      </c>
      <c r="K47" s="5">
        <v>-18.267800000000001</v>
      </c>
      <c r="L47" s="5">
        <v>-17.771999999999998</v>
      </c>
      <c r="M47" s="5">
        <v>-17.771999999999998</v>
      </c>
      <c r="O47" s="5">
        <v>199</v>
      </c>
      <c r="P47" s="5">
        <f t="shared" si="12"/>
        <v>-803340</v>
      </c>
      <c r="Q47" s="5">
        <f t="shared" si="12"/>
        <v>-789040</v>
      </c>
      <c r="R47" s="5">
        <f t="shared" si="12"/>
        <v>-757253.33333333337</v>
      </c>
      <c r="S47" s="5">
        <f t="shared" si="12"/>
        <v>-738756.66666666663</v>
      </c>
      <c r="T47" s="5">
        <f t="shared" si="12"/>
        <v>-719213.33333333326</v>
      </c>
      <c r="U47" s="5">
        <f t="shared" si="12"/>
        <v>-685473.33333333326</v>
      </c>
      <c r="V47" s="5">
        <f t="shared" si="13"/>
        <v>-664973.33333333337</v>
      </c>
      <c r="W47" s="5">
        <f t="shared" si="14"/>
        <v>-650286.66666666674</v>
      </c>
      <c r="X47" s="5">
        <f t="shared" si="15"/>
        <v>-624819.99999999988</v>
      </c>
      <c r="Y47" s="5">
        <f t="shared" si="16"/>
        <v>-608926.66666666674</v>
      </c>
      <c r="Z47" s="5">
        <f t="shared" si="17"/>
        <v>-592399.99999999988</v>
      </c>
      <c r="AA47" s="5">
        <f t="shared" si="18"/>
        <v>-592399.99999999988</v>
      </c>
    </row>
    <row r="48" spans="1:27">
      <c r="A48" s="5">
        <v>198</v>
      </c>
      <c r="B48" s="5">
        <v>-23.4923</v>
      </c>
      <c r="C48" s="5">
        <v>-22.771799999999999</v>
      </c>
      <c r="D48" s="5">
        <v>-21.958100000000002</v>
      </c>
      <c r="E48" s="5">
        <v>-21.330300000000001</v>
      </c>
      <c r="F48" s="5">
        <v>-20.725000000000001</v>
      </c>
      <c r="G48" s="5">
        <v>-19.654800000000002</v>
      </c>
      <c r="H48" s="5">
        <v>-18.828399999999998</v>
      </c>
      <c r="I48" s="5">
        <v>-18.4909</v>
      </c>
      <c r="J48" s="5">
        <v>-17.738900000000001</v>
      </c>
      <c r="K48" s="5">
        <v>-17.164100000000001</v>
      </c>
      <c r="L48" s="5">
        <v>-16.741199999999999</v>
      </c>
      <c r="M48" s="5">
        <v>-16.741199999999999</v>
      </c>
      <c r="O48" s="5">
        <v>198</v>
      </c>
      <c r="P48" s="5">
        <f t="shared" si="12"/>
        <v>-783076.66666666663</v>
      </c>
      <c r="Q48" s="5">
        <f t="shared" si="12"/>
        <v>-759060</v>
      </c>
      <c r="R48" s="5">
        <f t="shared" si="12"/>
        <v>-731936.66666666674</v>
      </c>
      <c r="S48" s="5">
        <f t="shared" si="12"/>
        <v>-711010</v>
      </c>
      <c r="T48" s="5">
        <f t="shared" si="12"/>
        <v>-690833.33333333337</v>
      </c>
      <c r="U48" s="5">
        <f t="shared" si="12"/>
        <v>-655160</v>
      </c>
      <c r="V48" s="5">
        <f t="shared" si="13"/>
        <v>-627613.33333333326</v>
      </c>
      <c r="W48" s="5">
        <f t="shared" si="14"/>
        <v>-616363.33333333337</v>
      </c>
      <c r="X48" s="5">
        <f t="shared" si="15"/>
        <v>-591296.66666666663</v>
      </c>
      <c r="Y48" s="5">
        <f t="shared" si="16"/>
        <v>-572136.66666666674</v>
      </c>
      <c r="Z48" s="5">
        <f t="shared" si="17"/>
        <v>-558040</v>
      </c>
      <c r="AA48" s="5">
        <f t="shared" si="18"/>
        <v>-558040</v>
      </c>
    </row>
    <row r="49" spans="1:27">
      <c r="A49" s="5">
        <v>197</v>
      </c>
      <c r="B49" s="5">
        <v>-22.049099999999999</v>
      </c>
      <c r="C49" s="5">
        <v>-21.3904</v>
      </c>
      <c r="D49" s="5">
        <v>-20.517399999999999</v>
      </c>
      <c r="E49" s="5">
        <v>-19.879000000000001</v>
      </c>
      <c r="F49" s="5">
        <v>-19.231300000000001</v>
      </c>
      <c r="G49" s="5">
        <v>-18.019400000000001</v>
      </c>
      <c r="H49" s="5">
        <v>-17.495899999999999</v>
      </c>
      <c r="I49" s="5">
        <v>-16.618500000000001</v>
      </c>
      <c r="J49" s="5">
        <v>-16.151299999999999</v>
      </c>
      <c r="K49" s="5">
        <v>-15.362299999999999</v>
      </c>
      <c r="L49" s="5">
        <v>-15.4017</v>
      </c>
      <c r="M49" s="5">
        <v>-15.4017</v>
      </c>
      <c r="O49" s="5">
        <v>197</v>
      </c>
      <c r="P49" s="5">
        <f t="shared" si="12"/>
        <v>-734970</v>
      </c>
      <c r="Q49" s="5">
        <f t="shared" si="12"/>
        <v>-713013.33333333326</v>
      </c>
      <c r="R49" s="5">
        <f t="shared" si="12"/>
        <v>-683913.33333333326</v>
      </c>
      <c r="S49" s="5">
        <f t="shared" si="12"/>
        <v>-662633.33333333337</v>
      </c>
      <c r="T49" s="5">
        <f t="shared" si="12"/>
        <v>-641043.33333333337</v>
      </c>
      <c r="U49" s="5">
        <f t="shared" si="12"/>
        <v>-600646.66666666663</v>
      </c>
      <c r="V49" s="5">
        <f t="shared" si="13"/>
        <v>-583196.66666666663</v>
      </c>
      <c r="W49" s="5">
        <f t="shared" si="14"/>
        <v>-553950</v>
      </c>
      <c r="X49" s="5">
        <f t="shared" si="15"/>
        <v>-538376.66666666663</v>
      </c>
      <c r="Y49" s="5">
        <f t="shared" si="16"/>
        <v>-512076.66666666663</v>
      </c>
      <c r="Z49" s="5">
        <f t="shared" si="17"/>
        <v>-513390</v>
      </c>
      <c r="AA49" s="5">
        <f t="shared" si="18"/>
        <v>-513390</v>
      </c>
    </row>
    <row r="50" spans="1:27">
      <c r="A50" s="5">
        <v>196</v>
      </c>
      <c r="B50" s="5">
        <v>-20.4041</v>
      </c>
      <c r="C50" s="5">
        <v>-19.7058</v>
      </c>
      <c r="D50" s="5">
        <v>-18.8216</v>
      </c>
      <c r="E50" s="5">
        <v>-18.0639</v>
      </c>
      <c r="F50" s="5">
        <v>-17.574400000000001</v>
      </c>
      <c r="G50" s="5">
        <v>-16.218499999999999</v>
      </c>
      <c r="H50" s="5">
        <v>-15.7615</v>
      </c>
      <c r="I50" s="5">
        <v>-14.801399999999999</v>
      </c>
      <c r="J50" s="5">
        <v>-14.7308</v>
      </c>
      <c r="K50" s="5">
        <v>-13.7544</v>
      </c>
      <c r="L50" s="5">
        <v>-13.552199999999999</v>
      </c>
      <c r="M50" s="5">
        <v>-13.552199999999999</v>
      </c>
      <c r="O50" s="5">
        <v>196</v>
      </c>
      <c r="P50" s="5">
        <f t="shared" si="12"/>
        <v>-680136.66666666663</v>
      </c>
      <c r="Q50" s="5">
        <f t="shared" si="12"/>
        <v>-656860</v>
      </c>
      <c r="R50" s="5">
        <f t="shared" si="12"/>
        <v>-627386.66666666663</v>
      </c>
      <c r="S50" s="5">
        <f t="shared" si="12"/>
        <v>-602130</v>
      </c>
      <c r="T50" s="5">
        <f t="shared" si="12"/>
        <v>-585813.33333333337</v>
      </c>
      <c r="U50" s="5">
        <f t="shared" si="12"/>
        <v>-540616.66666666663</v>
      </c>
      <c r="V50" s="5">
        <f t="shared" si="13"/>
        <v>-525383.33333333337</v>
      </c>
      <c r="W50" s="5">
        <f t="shared" si="14"/>
        <v>-493379.99999999994</v>
      </c>
      <c r="X50" s="5">
        <f t="shared" si="15"/>
        <v>-491026.66666666669</v>
      </c>
      <c r="Y50" s="5">
        <f t="shared" si="16"/>
        <v>-458480</v>
      </c>
      <c r="Z50" s="5">
        <f t="shared" si="17"/>
        <v>-451739.99999999994</v>
      </c>
      <c r="AA50" s="5">
        <f t="shared" si="18"/>
        <v>-451739.99999999994</v>
      </c>
    </row>
    <row r="51" spans="1:27">
      <c r="A51" s="5">
        <v>195</v>
      </c>
      <c r="B51" s="5">
        <v>-18.299199999999999</v>
      </c>
      <c r="C51" s="5">
        <v>-17.407499999999999</v>
      </c>
      <c r="D51" s="5">
        <v>-16.728000000000002</v>
      </c>
      <c r="E51" s="5">
        <v>-15.6579</v>
      </c>
      <c r="F51" s="5">
        <v>-15.3962</v>
      </c>
      <c r="G51" s="5">
        <v>-14.172800000000001</v>
      </c>
      <c r="H51" s="5">
        <v>-13.7818</v>
      </c>
      <c r="I51" s="5">
        <v>-12.5273</v>
      </c>
      <c r="J51" s="5">
        <v>-12.401199999999999</v>
      </c>
      <c r="K51" s="5">
        <v>-11.628399999999999</v>
      </c>
      <c r="L51" s="5">
        <v>-11.325100000000001</v>
      </c>
      <c r="M51" s="5">
        <v>-11.325100000000001</v>
      </c>
      <c r="O51" s="5">
        <v>195</v>
      </c>
      <c r="P51" s="5">
        <f t="shared" si="12"/>
        <v>-609973.33333333326</v>
      </c>
      <c r="Q51" s="5">
        <f t="shared" si="12"/>
        <v>-580250</v>
      </c>
      <c r="R51" s="5">
        <f t="shared" si="12"/>
        <v>-557600</v>
      </c>
      <c r="S51" s="5">
        <f t="shared" si="12"/>
        <v>-521930</v>
      </c>
      <c r="T51" s="5">
        <f t="shared" si="12"/>
        <v>-513206.66666666669</v>
      </c>
      <c r="U51" s="5">
        <f t="shared" si="12"/>
        <v>-472426.66666666669</v>
      </c>
      <c r="V51" s="5">
        <f t="shared" si="13"/>
        <v>-459393.33333333331</v>
      </c>
      <c r="W51" s="5">
        <f t="shared" si="14"/>
        <v>-417576.66666666669</v>
      </c>
      <c r="X51" s="5">
        <f t="shared" si="15"/>
        <v>-413373.33333333331</v>
      </c>
      <c r="Y51" s="5">
        <f t="shared" si="16"/>
        <v>-387613.33333333331</v>
      </c>
      <c r="Z51" s="5">
        <f t="shared" si="17"/>
        <v>-377503.33333333337</v>
      </c>
      <c r="AA51" s="5">
        <f t="shared" si="18"/>
        <v>-377503.33333333337</v>
      </c>
    </row>
    <row r="52" spans="1:27">
      <c r="A52" s="5">
        <v>194</v>
      </c>
      <c r="B52" s="5">
        <v>-15.7698</v>
      </c>
      <c r="C52" s="5">
        <v>-15.013199999999999</v>
      </c>
      <c r="D52" s="5">
        <v>-14.2683</v>
      </c>
      <c r="E52" s="5">
        <v>-13.3169</v>
      </c>
      <c r="F52" s="5">
        <v>-12.857699999999999</v>
      </c>
      <c r="G52" s="5">
        <v>-11.748900000000001</v>
      </c>
      <c r="H52" s="5">
        <v>-11.445499999999999</v>
      </c>
      <c r="I52" s="5">
        <v>-10.202500000000001</v>
      </c>
      <c r="J52" s="5">
        <v>-9.4196899999999992</v>
      </c>
      <c r="K52" s="5">
        <v>-9.1340199999999996</v>
      </c>
      <c r="L52" s="5">
        <v>-9.11524</v>
      </c>
      <c r="M52" s="5">
        <v>-9.11524</v>
      </c>
      <c r="O52" s="5">
        <v>194</v>
      </c>
      <c r="P52" s="5">
        <f t="shared" si="12"/>
        <v>-525660</v>
      </c>
      <c r="Q52" s="5">
        <f t="shared" si="12"/>
        <v>-500439.99999999994</v>
      </c>
      <c r="R52" s="5">
        <f t="shared" si="12"/>
        <v>-475610</v>
      </c>
      <c r="S52" s="5">
        <f t="shared" si="12"/>
        <v>-443896.66666666669</v>
      </c>
      <c r="T52" s="5">
        <f t="shared" si="12"/>
        <v>-428590</v>
      </c>
      <c r="U52" s="5">
        <f t="shared" si="12"/>
        <v>-391630</v>
      </c>
      <c r="V52" s="5">
        <f t="shared" si="13"/>
        <v>-381516.66666666663</v>
      </c>
      <c r="W52" s="5">
        <f t="shared" si="14"/>
        <v>-340083.33333333337</v>
      </c>
      <c r="X52" s="5">
        <f t="shared" si="15"/>
        <v>-313989.66666666663</v>
      </c>
      <c r="Y52" s="5">
        <f t="shared" si="16"/>
        <v>-304467.33333333331</v>
      </c>
      <c r="Z52" s="5">
        <f t="shared" si="17"/>
        <v>-303841.33333333331</v>
      </c>
      <c r="AA52" s="5">
        <f t="shared" si="18"/>
        <v>-303841.33333333331</v>
      </c>
    </row>
    <row r="53" spans="1:27">
      <c r="A53" s="5">
        <v>193</v>
      </c>
      <c r="B53" s="5">
        <v>-12.791700000000001</v>
      </c>
      <c r="C53" s="5">
        <v>-12.359299999999999</v>
      </c>
      <c r="D53" s="5">
        <v>-11.748100000000001</v>
      </c>
      <c r="E53" s="5">
        <v>-10.886900000000001</v>
      </c>
      <c r="F53" s="5">
        <v>-10.0989</v>
      </c>
      <c r="G53" s="5">
        <v>-9.1750299999999996</v>
      </c>
      <c r="H53" s="5">
        <v>-8.9898500000000006</v>
      </c>
      <c r="I53" s="5">
        <v>-7.8106600000000004</v>
      </c>
      <c r="J53" s="5">
        <v>-7.2149900000000002</v>
      </c>
      <c r="K53" s="5">
        <v>-6.7207999999999997</v>
      </c>
      <c r="L53" s="5">
        <v>-6.3971400000000003</v>
      </c>
      <c r="M53" s="5">
        <v>-6.3971400000000003</v>
      </c>
      <c r="O53" s="5">
        <v>193</v>
      </c>
      <c r="P53" s="5">
        <f t="shared" si="12"/>
        <v>-426390</v>
      </c>
      <c r="Q53" s="5">
        <f t="shared" si="12"/>
        <v>-411976.66666666663</v>
      </c>
      <c r="R53" s="5">
        <f t="shared" si="12"/>
        <v>-391603.33333333337</v>
      </c>
      <c r="S53" s="5">
        <f t="shared" si="12"/>
        <v>-362896.66666666669</v>
      </c>
      <c r="T53" s="5">
        <f t="shared" si="12"/>
        <v>-336630</v>
      </c>
      <c r="U53" s="5">
        <f t="shared" si="12"/>
        <v>-305834.33333333331</v>
      </c>
      <c r="V53" s="5">
        <f t="shared" si="13"/>
        <v>-299661.66666666669</v>
      </c>
      <c r="W53" s="5">
        <f t="shared" si="14"/>
        <v>-260355.33333333334</v>
      </c>
      <c r="X53" s="5">
        <f t="shared" si="15"/>
        <v>-240499.66666666666</v>
      </c>
      <c r="Y53" s="5">
        <f t="shared" si="16"/>
        <v>-224026.66666666666</v>
      </c>
      <c r="Z53" s="5">
        <f t="shared" si="17"/>
        <v>-213238</v>
      </c>
      <c r="AA53" s="5">
        <f t="shared" si="18"/>
        <v>-213238</v>
      </c>
    </row>
    <row r="54" spans="1:27">
      <c r="A54" s="5">
        <v>192</v>
      </c>
      <c r="B54" s="5">
        <v>-10.1676</v>
      </c>
      <c r="C54" s="5">
        <v>-9.5955899999999996</v>
      </c>
      <c r="D54" s="5">
        <v>-9.2345900000000007</v>
      </c>
      <c r="E54" s="5">
        <v>-8.7125599999999999</v>
      </c>
      <c r="F54" s="5">
        <v>-7.8533799999999996</v>
      </c>
      <c r="G54" s="5">
        <v>-7.0420400000000001</v>
      </c>
      <c r="H54" s="5">
        <v>-7.6306099999999999</v>
      </c>
      <c r="I54" s="5">
        <v>-5.8957499999999996</v>
      </c>
      <c r="J54" s="5">
        <v>-4.5285299999999999</v>
      </c>
      <c r="K54" s="5">
        <v>-4.7322300000000004</v>
      </c>
      <c r="L54" s="5">
        <v>-5.1052799999999996</v>
      </c>
      <c r="M54" s="5">
        <v>-5.1052799999999996</v>
      </c>
      <c r="O54" s="5">
        <v>192</v>
      </c>
      <c r="P54" s="5">
        <f t="shared" si="12"/>
        <v>-338920</v>
      </c>
      <c r="Q54" s="5">
        <f t="shared" si="12"/>
        <v>-319853</v>
      </c>
      <c r="R54" s="5">
        <f t="shared" si="12"/>
        <v>-307819.66666666669</v>
      </c>
      <c r="S54" s="5">
        <f t="shared" si="12"/>
        <v>-290418.66666666663</v>
      </c>
      <c r="T54" s="5">
        <f t="shared" si="12"/>
        <v>-261779.33333333331</v>
      </c>
      <c r="U54" s="5">
        <f t="shared" si="12"/>
        <v>-234734.66666666666</v>
      </c>
      <c r="V54" s="5">
        <f t="shared" si="13"/>
        <v>-254353.66666666666</v>
      </c>
      <c r="W54" s="5">
        <f t="shared" si="14"/>
        <v>-196524.99999999997</v>
      </c>
      <c r="X54" s="5">
        <f t="shared" si="15"/>
        <v>-150951</v>
      </c>
      <c r="Y54" s="5">
        <f t="shared" si="16"/>
        <v>-157741</v>
      </c>
      <c r="Z54" s="5">
        <f t="shared" si="17"/>
        <v>-170175.99999999997</v>
      </c>
      <c r="AA54" s="5">
        <f t="shared" si="18"/>
        <v>-170175.99999999997</v>
      </c>
    </row>
    <row r="55" spans="1:27">
      <c r="A55" s="5">
        <v>191</v>
      </c>
      <c r="B55" s="5">
        <v>-7.3094700000000001</v>
      </c>
      <c r="C55" s="5">
        <v>-6.7503399999999996</v>
      </c>
      <c r="D55" s="5">
        <v>-6.6260700000000003</v>
      </c>
      <c r="E55" s="5">
        <v>-6.5004999999999997</v>
      </c>
      <c r="F55" s="5">
        <v>-6.2975500000000002</v>
      </c>
      <c r="G55" s="5">
        <v>-5.2981299999999996</v>
      </c>
      <c r="H55" s="5">
        <v>-6.1287000000000003</v>
      </c>
      <c r="I55" s="5">
        <v>-5.0375899999999998</v>
      </c>
      <c r="J55" s="5">
        <v>-3.0610900000000001</v>
      </c>
      <c r="K55" s="5">
        <v>-3.36931</v>
      </c>
      <c r="L55" s="5">
        <v>-3.8416000000000001</v>
      </c>
      <c r="M55" s="5">
        <v>-3.8416000000000001</v>
      </c>
      <c r="O55" s="5">
        <v>191</v>
      </c>
      <c r="P55" s="5">
        <f t="shared" si="12"/>
        <v>-243649</v>
      </c>
      <c r="Q55" s="5">
        <f t="shared" si="12"/>
        <v>-225011.33333333331</v>
      </c>
      <c r="R55" s="5">
        <f t="shared" si="12"/>
        <v>-220869</v>
      </c>
      <c r="S55" s="5">
        <f t="shared" si="12"/>
        <v>-216683.33333333331</v>
      </c>
      <c r="T55" s="5">
        <f t="shared" si="12"/>
        <v>-209918.33333333334</v>
      </c>
      <c r="U55" s="5">
        <f t="shared" si="12"/>
        <v>-176604.33333333331</v>
      </c>
      <c r="V55" s="5">
        <f t="shared" si="13"/>
        <v>-204290</v>
      </c>
      <c r="W55" s="5">
        <f t="shared" si="14"/>
        <v>-167919.66666666666</v>
      </c>
      <c r="X55" s="5">
        <f t="shared" si="15"/>
        <v>-102036.33333333333</v>
      </c>
      <c r="Y55" s="5">
        <f t="shared" si="16"/>
        <v>-112310.33333333333</v>
      </c>
      <c r="Z55" s="5">
        <f t="shared" si="17"/>
        <v>-128053.33333333333</v>
      </c>
      <c r="AA55" s="5">
        <f t="shared" si="18"/>
        <v>-128053.33333333333</v>
      </c>
    </row>
    <row r="56" spans="1:27">
      <c r="A56" s="5">
        <v>190</v>
      </c>
      <c r="B56" s="5">
        <v>-5.2121599999999999</v>
      </c>
      <c r="C56" s="5">
        <v>-4.6312100000000003</v>
      </c>
      <c r="D56" s="5">
        <v>-4.7999900000000002</v>
      </c>
      <c r="E56" s="5">
        <v>-5.52407</v>
      </c>
      <c r="F56" s="5">
        <v>-5.4874400000000003</v>
      </c>
      <c r="G56" s="5">
        <v>-4.3063399999999996</v>
      </c>
      <c r="H56" s="5">
        <v>-4.8558700000000004</v>
      </c>
      <c r="I56" s="5">
        <v>-4.67422</v>
      </c>
      <c r="J56" s="5">
        <v>-3.54671</v>
      </c>
      <c r="K56" s="5">
        <v>-3.1123500000000002</v>
      </c>
      <c r="L56" s="5">
        <v>-3.9986899999999999</v>
      </c>
      <c r="M56" s="5">
        <v>-3.9986899999999999</v>
      </c>
      <c r="O56" s="5">
        <v>190</v>
      </c>
      <c r="P56" s="5">
        <f t="shared" si="12"/>
        <v>-173738.66666666666</v>
      </c>
      <c r="Q56" s="5">
        <f t="shared" si="12"/>
        <v>-154373.66666666669</v>
      </c>
      <c r="R56" s="5">
        <f t="shared" si="12"/>
        <v>-159999.66666666666</v>
      </c>
      <c r="S56" s="5">
        <f t="shared" si="12"/>
        <v>-184135.66666666666</v>
      </c>
      <c r="T56" s="5">
        <f t="shared" si="12"/>
        <v>-182914.66666666669</v>
      </c>
      <c r="U56" s="5">
        <f t="shared" si="12"/>
        <v>-143544.66666666666</v>
      </c>
      <c r="V56" s="5">
        <f t="shared" si="13"/>
        <v>-161862.33333333334</v>
      </c>
      <c r="W56" s="5">
        <f t="shared" si="14"/>
        <v>-155807.33333333334</v>
      </c>
      <c r="X56" s="5">
        <f t="shared" si="15"/>
        <v>-118223.66666666667</v>
      </c>
      <c r="Y56" s="5">
        <f t="shared" si="16"/>
        <v>-103745</v>
      </c>
      <c r="Z56" s="5">
        <f t="shared" si="17"/>
        <v>-133289.66666666666</v>
      </c>
      <c r="AA56" s="5">
        <f t="shared" si="18"/>
        <v>-133289.66666666666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3B41-904E-0941-99E0-7FE000384037}">
  <dimension ref="A1:N4"/>
  <sheetViews>
    <sheetView workbookViewId="0">
      <selection activeCell="A2" sqref="A2"/>
    </sheetView>
  </sheetViews>
  <sheetFormatPr baseColWidth="10" defaultRowHeight="15"/>
  <cols>
    <col min="1" max="1" width="33.33203125" customWidth="1"/>
  </cols>
  <sheetData>
    <row r="1" spans="1:14" ht="20">
      <c r="A1" s="21" t="s">
        <v>9</v>
      </c>
    </row>
    <row r="2" spans="1:14" ht="23" customHeight="1">
      <c r="A2" s="14" t="s">
        <v>8</v>
      </c>
    </row>
    <row r="3" spans="1:14">
      <c r="A3" s="5" t="s">
        <v>10</v>
      </c>
      <c r="B3" s="5">
        <v>25</v>
      </c>
      <c r="C3" s="5">
        <v>30</v>
      </c>
      <c r="D3" s="5">
        <v>35</v>
      </c>
      <c r="E3" s="5">
        <v>40</v>
      </c>
      <c r="F3" s="5">
        <v>45</v>
      </c>
      <c r="G3" s="5">
        <v>50</v>
      </c>
      <c r="H3" s="5">
        <v>55</v>
      </c>
      <c r="I3" s="5">
        <v>60</v>
      </c>
      <c r="J3" s="5">
        <v>65</v>
      </c>
      <c r="K3" s="5">
        <v>70</v>
      </c>
      <c r="L3" s="5">
        <v>75</v>
      </c>
      <c r="M3" s="5">
        <v>80</v>
      </c>
      <c r="N3" s="5">
        <v>85</v>
      </c>
    </row>
    <row r="4" spans="1:14">
      <c r="A4" s="5" t="s">
        <v>11</v>
      </c>
      <c r="B4" s="5">
        <v>-680136.66666666663</v>
      </c>
      <c r="C4" s="5">
        <v>-656860</v>
      </c>
      <c r="D4" s="5">
        <v>-627386.66666666663</v>
      </c>
      <c r="E4" s="5">
        <v>-602130</v>
      </c>
      <c r="F4" s="5">
        <v>-585813.33333333337</v>
      </c>
      <c r="G4" s="5">
        <v>-540616.66666666663</v>
      </c>
      <c r="H4" s="5">
        <v>-525383.33333333337</v>
      </c>
      <c r="I4" s="5">
        <v>-493379.99999999994</v>
      </c>
      <c r="J4" s="5">
        <v>-491026.66666666669</v>
      </c>
      <c r="K4" s="5">
        <v>-458480</v>
      </c>
      <c r="L4" s="5">
        <v>-451739.99999999994</v>
      </c>
      <c r="M4" s="5">
        <v>-451739.99999999994</v>
      </c>
      <c r="N4" s="5">
        <v>-373406.66666666663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BFCA-8714-1346-810B-2BE86B0A0A57}">
  <dimension ref="A1:E33"/>
  <sheetViews>
    <sheetView workbookViewId="0">
      <selection activeCell="O37" sqref="O37"/>
    </sheetView>
  </sheetViews>
  <sheetFormatPr baseColWidth="10" defaultRowHeight="15"/>
  <sheetData>
    <row r="1" spans="1:5" ht="20">
      <c r="A1" s="21" t="s">
        <v>74</v>
      </c>
    </row>
    <row r="4" spans="1:5">
      <c r="A4" s="5" t="s">
        <v>78</v>
      </c>
      <c r="B4" s="5" t="s">
        <v>80</v>
      </c>
      <c r="C4" s="5" t="s">
        <v>81</v>
      </c>
      <c r="D4" s="5" t="s">
        <v>75</v>
      </c>
      <c r="E4" s="5" t="s">
        <v>79</v>
      </c>
    </row>
    <row r="5" spans="1:5">
      <c r="A5" s="5">
        <v>119</v>
      </c>
      <c r="B5" s="5">
        <v>30.515999999999998</v>
      </c>
      <c r="C5" s="5">
        <v>27.175999999999998</v>
      </c>
      <c r="D5" s="5">
        <f>B5-C5</f>
        <v>3.34</v>
      </c>
      <c r="E5" s="5" t="s">
        <v>76</v>
      </c>
    </row>
    <row r="6" spans="1:5">
      <c r="A6" s="5">
        <v>120</v>
      </c>
      <c r="B6" s="5">
        <v>30.718</v>
      </c>
      <c r="C6" s="5">
        <v>27.141999999999999</v>
      </c>
      <c r="D6" s="5">
        <f t="shared" ref="D6:D12" si="0">B6-C6</f>
        <v>3.5760000000000005</v>
      </c>
      <c r="E6" s="5" t="s">
        <v>76</v>
      </c>
    </row>
    <row r="7" spans="1:5">
      <c r="A7" s="5">
        <v>121</v>
      </c>
      <c r="B7" s="5">
        <v>31.858000000000001</v>
      </c>
      <c r="C7" s="5">
        <v>27.018000000000001</v>
      </c>
      <c r="D7" s="5">
        <f t="shared" si="0"/>
        <v>4.84</v>
      </c>
      <c r="E7" s="5" t="s">
        <v>76</v>
      </c>
    </row>
    <row r="8" spans="1:5">
      <c r="A8" s="5">
        <v>142</v>
      </c>
      <c r="B8" s="5">
        <v>31.952000000000002</v>
      </c>
      <c r="C8" s="5">
        <v>27.055</v>
      </c>
      <c r="D8" s="5">
        <f t="shared" si="0"/>
        <v>4.897000000000002</v>
      </c>
      <c r="E8" s="5" t="s">
        <v>76</v>
      </c>
    </row>
    <row r="9" spans="1:5">
      <c r="A9" s="5">
        <v>144</v>
      </c>
      <c r="B9" s="5">
        <v>31.696000000000002</v>
      </c>
      <c r="C9" s="5">
        <v>27.167000000000002</v>
      </c>
      <c r="D9" s="5">
        <f t="shared" si="0"/>
        <v>4.5289999999999999</v>
      </c>
      <c r="E9" s="5" t="s">
        <v>76</v>
      </c>
    </row>
    <row r="10" spans="1:5">
      <c r="A10" s="5">
        <v>147</v>
      </c>
      <c r="B10" s="5">
        <v>31.821999999999999</v>
      </c>
      <c r="C10" s="5">
        <v>26.817</v>
      </c>
      <c r="D10" s="5">
        <f t="shared" si="0"/>
        <v>5.004999999999999</v>
      </c>
      <c r="E10" s="5" t="s">
        <v>76</v>
      </c>
    </row>
    <row r="11" spans="1:5">
      <c r="A11" s="5">
        <v>149</v>
      </c>
      <c r="B11" s="5">
        <v>32.112000000000002</v>
      </c>
      <c r="C11" s="5">
        <v>27.035</v>
      </c>
      <c r="D11" s="5">
        <f t="shared" si="0"/>
        <v>5.0770000000000017</v>
      </c>
      <c r="E11" s="5" t="s">
        <v>76</v>
      </c>
    </row>
    <row r="12" spans="1:5">
      <c r="A12" s="5">
        <v>152</v>
      </c>
      <c r="B12" s="5">
        <v>31.181000000000001</v>
      </c>
      <c r="C12" s="5">
        <v>26.186</v>
      </c>
      <c r="D12" s="5">
        <f t="shared" si="0"/>
        <v>4.995000000000001</v>
      </c>
      <c r="E12" s="5" t="s">
        <v>76</v>
      </c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>
        <v>219</v>
      </c>
      <c r="B16" s="5">
        <v>32.18</v>
      </c>
      <c r="C16" s="5">
        <v>24.187999999999999</v>
      </c>
      <c r="D16" s="5">
        <f>B16-C16</f>
        <v>7.9920000000000009</v>
      </c>
      <c r="E16" s="5" t="s">
        <v>77</v>
      </c>
    </row>
    <row r="17" spans="1:5">
      <c r="A17" s="5">
        <v>220</v>
      </c>
      <c r="B17" s="5">
        <v>30.181999999999999</v>
      </c>
      <c r="C17" s="5">
        <v>27.184999999999999</v>
      </c>
      <c r="D17" s="5">
        <f>B17-C17</f>
        <v>2.9969999999999999</v>
      </c>
      <c r="E17" s="5" t="s">
        <v>76</v>
      </c>
    </row>
    <row r="18" spans="1:5">
      <c r="A18" s="5">
        <v>221</v>
      </c>
      <c r="B18" s="5">
        <v>30.911000000000001</v>
      </c>
      <c r="C18" s="5">
        <v>26.311</v>
      </c>
      <c r="D18" s="5">
        <f>B18-C18</f>
        <v>4.6000000000000014</v>
      </c>
      <c r="E18" s="5" t="s">
        <v>76</v>
      </c>
    </row>
    <row r="19" spans="1:5">
      <c r="A19" s="5"/>
      <c r="B19" s="5"/>
      <c r="C19" s="5"/>
      <c r="D19" s="5"/>
      <c r="E19" s="5"/>
    </row>
    <row r="20" spans="1:5">
      <c r="A20" s="5"/>
      <c r="B20" s="5"/>
      <c r="C20" s="5"/>
      <c r="D20" s="5"/>
      <c r="E20" s="5"/>
    </row>
    <row r="21" spans="1:5">
      <c r="A21" s="5">
        <v>247</v>
      </c>
      <c r="B21" s="5">
        <v>33.823999999999998</v>
      </c>
      <c r="C21" s="5">
        <v>24.481999999999999</v>
      </c>
      <c r="D21" s="5">
        <f t="shared" ref="D21:D23" si="1">B21-C21</f>
        <v>9.3419999999999987</v>
      </c>
      <c r="E21" s="5" t="s">
        <v>77</v>
      </c>
    </row>
    <row r="22" spans="1:5">
      <c r="A22" s="5">
        <v>249</v>
      </c>
      <c r="B22" s="5">
        <v>34.689</v>
      </c>
      <c r="C22" s="5">
        <v>24.523</v>
      </c>
      <c r="D22" s="5">
        <f t="shared" si="1"/>
        <v>10.166</v>
      </c>
      <c r="E22" s="5" t="s">
        <v>77</v>
      </c>
    </row>
    <row r="23" spans="1:5">
      <c r="A23" s="5">
        <v>252</v>
      </c>
      <c r="B23" s="5">
        <v>33.857999999999997</v>
      </c>
      <c r="C23" s="5">
        <v>24.356000000000002</v>
      </c>
      <c r="D23" s="5">
        <f t="shared" si="1"/>
        <v>9.5019999999999953</v>
      </c>
      <c r="E23" s="5" t="s">
        <v>77</v>
      </c>
    </row>
    <row r="24" spans="1:5">
      <c r="A24" s="5"/>
      <c r="B24" s="5"/>
      <c r="C24" s="5"/>
      <c r="D24" s="5"/>
      <c r="E24" s="5"/>
    </row>
    <row r="25" spans="1:5">
      <c r="A25" s="5"/>
      <c r="B25" s="5"/>
      <c r="C25" s="5"/>
      <c r="D25" s="5"/>
      <c r="E25" s="5"/>
    </row>
    <row r="26" spans="1:5">
      <c r="A26" s="5"/>
      <c r="B26" s="5"/>
      <c r="C26" s="5"/>
      <c r="D26" s="5"/>
      <c r="E26" s="5"/>
    </row>
    <row r="27" spans="1:5">
      <c r="A27" s="5">
        <v>319</v>
      </c>
      <c r="B27" s="5">
        <v>31.024000000000001</v>
      </c>
      <c r="C27" s="5">
        <v>30.515999999999998</v>
      </c>
      <c r="D27" s="5">
        <f t="shared" ref="D27" si="2">B27-C27</f>
        <v>0.50800000000000267</v>
      </c>
      <c r="E27" s="5" t="s">
        <v>76</v>
      </c>
    </row>
    <row r="28" spans="1:5">
      <c r="A28" s="5">
        <v>320</v>
      </c>
      <c r="B28" s="5">
        <v>32.18</v>
      </c>
      <c r="C28" s="5">
        <v>24.187999999999999</v>
      </c>
      <c r="D28" s="5">
        <f>B28-C28</f>
        <v>7.9920000000000009</v>
      </c>
      <c r="E28" s="5" t="s">
        <v>77</v>
      </c>
    </row>
    <row r="29" spans="1:5">
      <c r="A29" s="5">
        <v>321</v>
      </c>
      <c r="B29" s="5">
        <v>34.06</v>
      </c>
      <c r="C29" s="5">
        <v>24.356000000000002</v>
      </c>
      <c r="D29" s="5">
        <f t="shared" ref="D29" si="3">B29-C29</f>
        <v>9.7040000000000006</v>
      </c>
      <c r="E29" s="5" t="s">
        <v>77</v>
      </c>
    </row>
    <row r="30" spans="1:5">
      <c r="A30" s="5"/>
      <c r="B30" s="5"/>
      <c r="C30" s="5"/>
      <c r="D30" s="5"/>
      <c r="E30" s="5"/>
    </row>
    <row r="31" spans="1:5">
      <c r="A31" s="5"/>
      <c r="B31" s="5"/>
      <c r="C31" s="5"/>
      <c r="D31" s="5"/>
      <c r="E31" s="5"/>
    </row>
    <row r="32" spans="1:5">
      <c r="A32" s="5">
        <v>347</v>
      </c>
      <c r="B32" s="5">
        <v>33.036000000000001</v>
      </c>
      <c r="C32" s="5">
        <v>23.637</v>
      </c>
      <c r="D32" s="5">
        <f>B32-C32</f>
        <v>9.3990000000000009</v>
      </c>
      <c r="E32" s="5" t="s">
        <v>77</v>
      </c>
    </row>
    <row r="33" spans="1:5">
      <c r="A33" s="5">
        <v>349</v>
      </c>
      <c r="B33" s="5">
        <v>31.088000000000001</v>
      </c>
      <c r="C33" s="5">
        <v>26.408999999999999</v>
      </c>
      <c r="D33" s="5">
        <f>B33-C33</f>
        <v>4.679000000000002</v>
      </c>
      <c r="E33" s="5" t="s">
        <v>76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00D2-0880-6A40-B6CB-5FF48637BF3B}">
  <dimension ref="A1:N65"/>
  <sheetViews>
    <sheetView workbookViewId="0">
      <selection activeCell="C4" sqref="C4"/>
    </sheetView>
  </sheetViews>
  <sheetFormatPr baseColWidth="10" defaultRowHeight="15"/>
  <cols>
    <col min="1" max="1" width="13.1640625" customWidth="1"/>
    <col min="2" max="2" width="15" style="5" customWidth="1"/>
    <col min="3" max="3" width="37" style="5" customWidth="1"/>
    <col min="4" max="4" width="38.33203125" customWidth="1"/>
  </cols>
  <sheetData>
    <row r="1" spans="1:14" ht="20">
      <c r="A1" s="21" t="s">
        <v>33</v>
      </c>
    </row>
    <row r="2" spans="1:14">
      <c r="A2" s="14" t="s">
        <v>34</v>
      </c>
    </row>
    <row r="4" spans="1:14">
      <c r="A4" s="17" t="s">
        <v>68</v>
      </c>
      <c r="B4" s="5" t="s">
        <v>35</v>
      </c>
      <c r="C4" s="5" t="s">
        <v>36</v>
      </c>
      <c r="D4" s="5" t="s">
        <v>37</v>
      </c>
    </row>
    <row r="5" spans="1:14">
      <c r="A5" s="5">
        <v>-0.80416699999999997</v>
      </c>
      <c r="B5" s="17">
        <v>190</v>
      </c>
      <c r="C5" s="5">
        <v>-2785.49</v>
      </c>
      <c r="D5" s="5">
        <v>-1879.86</v>
      </c>
    </row>
    <row r="6" spans="1:14">
      <c r="A6" s="5">
        <v>-2.0952500000000001</v>
      </c>
      <c r="B6" s="17">
        <v>191</v>
      </c>
      <c r="C6" s="5">
        <v>-4841.46</v>
      </c>
      <c r="D6" s="5">
        <v>-4881.04</v>
      </c>
      <c r="N6" s="4"/>
    </row>
    <row r="7" spans="1:14">
      <c r="A7" s="5">
        <v>-3.1385299999999998</v>
      </c>
      <c r="B7" s="17">
        <v>192</v>
      </c>
      <c r="C7" s="5">
        <v>-6938.99</v>
      </c>
      <c r="D7" s="5">
        <v>-7321.56</v>
      </c>
    </row>
    <row r="8" spans="1:14">
      <c r="A8" s="5">
        <v>-3.9948199999999998</v>
      </c>
      <c r="B8" s="17">
        <v>193</v>
      </c>
      <c r="C8" s="5">
        <v>-8993.65</v>
      </c>
      <c r="D8" s="5">
        <v>-9333.34</v>
      </c>
    </row>
    <row r="9" spans="1:14">
      <c r="A9" s="5">
        <v>-4.7713299999999998</v>
      </c>
      <c r="B9" s="17">
        <v>194</v>
      </c>
      <c r="C9" s="5">
        <v>-10916.38</v>
      </c>
      <c r="D9" s="5">
        <v>-11114.26</v>
      </c>
    </row>
    <row r="10" spans="1:14">
      <c r="A10" s="5">
        <v>-5.4450399999999997</v>
      </c>
      <c r="B10" s="17">
        <v>195</v>
      </c>
      <c r="C10" s="5">
        <v>-12608.25</v>
      </c>
      <c r="D10" s="5">
        <v>-12697.3</v>
      </c>
    </row>
    <row r="11" spans="1:14">
      <c r="A11" s="5">
        <v>-6.0586500000000001</v>
      </c>
      <c r="B11" s="17">
        <v>196</v>
      </c>
      <c r="C11" s="5">
        <v>-14072.57</v>
      </c>
      <c r="D11" s="5">
        <v>-14115.44</v>
      </c>
    </row>
    <row r="12" spans="1:14">
      <c r="A12" s="5">
        <v>-6.5544099999999998</v>
      </c>
      <c r="B12" s="17">
        <v>197</v>
      </c>
      <c r="C12" s="5">
        <v>-15207.08</v>
      </c>
      <c r="D12" s="5">
        <v>-15302.72</v>
      </c>
    </row>
    <row r="13" spans="1:14">
      <c r="A13" s="5">
        <v>-6.9546799999999998</v>
      </c>
      <c r="B13" s="17">
        <v>198</v>
      </c>
      <c r="C13" s="5">
        <v>-16021.68</v>
      </c>
      <c r="D13" s="5">
        <v>-16226.16</v>
      </c>
    </row>
    <row r="14" spans="1:14">
      <c r="A14" s="5">
        <v>-7.2128899999999998</v>
      </c>
      <c r="B14" s="17">
        <v>199</v>
      </c>
      <c r="C14" s="5">
        <v>-16522.98</v>
      </c>
      <c r="D14" s="5">
        <v>-16819.8</v>
      </c>
    </row>
    <row r="15" spans="1:14">
      <c r="A15" s="5">
        <v>-7.30701</v>
      </c>
      <c r="B15" s="17">
        <v>200</v>
      </c>
      <c r="C15" s="5">
        <v>-16730.75</v>
      </c>
      <c r="D15" s="5">
        <v>-17050.66</v>
      </c>
    </row>
    <row r="16" spans="1:14">
      <c r="A16" s="5">
        <v>-7.2424799999999996</v>
      </c>
      <c r="B16" s="17">
        <v>201</v>
      </c>
      <c r="C16" s="5">
        <v>-16717.560000000001</v>
      </c>
      <c r="D16" s="5">
        <v>-16885.759999999998</v>
      </c>
    </row>
    <row r="17" spans="1:4">
      <c r="A17" s="5">
        <v>-7.1155900000000001</v>
      </c>
      <c r="B17" s="17">
        <v>202</v>
      </c>
      <c r="C17" s="5">
        <v>-16503.189999999999</v>
      </c>
      <c r="D17" s="5">
        <v>-16588.939999999999</v>
      </c>
    </row>
    <row r="18" spans="1:4">
      <c r="A18" s="5">
        <v>-6.9109600000000002</v>
      </c>
      <c r="B18" s="17">
        <v>203</v>
      </c>
      <c r="C18" s="5">
        <v>-16071.15</v>
      </c>
      <c r="D18" s="5">
        <v>-16127.22</v>
      </c>
    </row>
    <row r="19" spans="1:4">
      <c r="A19" s="5">
        <v>-6.5959199999999996</v>
      </c>
      <c r="B19" s="17">
        <v>204</v>
      </c>
      <c r="C19" s="5">
        <v>-15487.41</v>
      </c>
      <c r="D19" s="5">
        <v>-15368.68</v>
      </c>
    </row>
    <row r="20" spans="1:4">
      <c r="A20" s="5">
        <v>-6.2248000000000001</v>
      </c>
      <c r="B20" s="17">
        <v>205</v>
      </c>
      <c r="C20" s="5">
        <v>-14748.66</v>
      </c>
      <c r="D20" s="5">
        <v>-14511.2</v>
      </c>
    </row>
    <row r="21" spans="1:4">
      <c r="A21" s="5">
        <v>-5.8129200000000001</v>
      </c>
      <c r="B21" s="17">
        <v>206</v>
      </c>
      <c r="C21" s="5">
        <v>-13887.88</v>
      </c>
      <c r="D21" s="5">
        <v>-13554.78</v>
      </c>
    </row>
    <row r="22" spans="1:4">
      <c r="A22" s="5">
        <v>-5.4176200000000003</v>
      </c>
      <c r="B22" s="17">
        <v>207</v>
      </c>
      <c r="C22" s="5">
        <v>-12994.12</v>
      </c>
      <c r="D22" s="5">
        <v>-12631.34</v>
      </c>
    </row>
    <row r="23" spans="1:4">
      <c r="A23" s="5">
        <v>-5.0487500000000001</v>
      </c>
      <c r="B23" s="17">
        <v>208</v>
      </c>
      <c r="C23" s="5">
        <v>-12017.91</v>
      </c>
      <c r="D23" s="5">
        <v>-11773.86</v>
      </c>
    </row>
    <row r="24" spans="1:4">
      <c r="A24" s="5">
        <v>-4.6833099999999996</v>
      </c>
      <c r="B24" s="17">
        <v>209</v>
      </c>
      <c r="C24" s="5">
        <v>-11054.9</v>
      </c>
      <c r="D24" s="5">
        <v>-10916.38</v>
      </c>
    </row>
    <row r="25" spans="1:4">
      <c r="A25" s="5">
        <v>-4.3445</v>
      </c>
      <c r="B25" s="17">
        <v>210</v>
      </c>
      <c r="C25" s="5">
        <v>-10128.16</v>
      </c>
      <c r="D25" s="5">
        <v>-10124.86</v>
      </c>
    </row>
    <row r="26" spans="1:4">
      <c r="A26" s="5">
        <v>-4.0505599999999999</v>
      </c>
      <c r="B26" s="17">
        <v>211</v>
      </c>
      <c r="C26" s="5">
        <v>-9290.4699999999993</v>
      </c>
      <c r="D26" s="5">
        <v>-9465.26</v>
      </c>
    </row>
    <row r="27" spans="1:4">
      <c r="A27" s="5">
        <v>-3.7713199999999998</v>
      </c>
      <c r="B27" s="17">
        <v>212</v>
      </c>
      <c r="C27" s="5">
        <v>-8548.42</v>
      </c>
      <c r="D27" s="5">
        <v>-8805.66</v>
      </c>
    </row>
    <row r="28" spans="1:4">
      <c r="A28" s="5">
        <v>-3.4973900000000002</v>
      </c>
      <c r="B28" s="17">
        <v>213</v>
      </c>
      <c r="C28" s="5">
        <v>-7944.88</v>
      </c>
      <c r="D28" s="5">
        <v>-8146.06</v>
      </c>
    </row>
    <row r="29" spans="1:4">
      <c r="A29" s="5">
        <v>-3.2254399999999999</v>
      </c>
      <c r="B29" s="17">
        <v>214</v>
      </c>
      <c r="C29" s="5">
        <v>-7351.24</v>
      </c>
      <c r="D29" s="5">
        <v>-7519.44</v>
      </c>
    </row>
    <row r="30" spans="1:4">
      <c r="A30" s="5">
        <v>-2.9866799999999998</v>
      </c>
      <c r="B30" s="17">
        <v>215</v>
      </c>
      <c r="C30" s="5">
        <v>-6826.86</v>
      </c>
      <c r="D30" s="5">
        <v>-6958.78</v>
      </c>
    </row>
    <row r="31" spans="1:4">
      <c r="A31" s="5">
        <v>-2.78775</v>
      </c>
      <c r="B31" s="17">
        <v>216</v>
      </c>
      <c r="C31" s="5">
        <v>-6325.56</v>
      </c>
      <c r="D31" s="5">
        <v>-6497.06</v>
      </c>
    </row>
    <row r="32" spans="1:4">
      <c r="A32" s="5">
        <v>-2.5762299999999998</v>
      </c>
      <c r="B32" s="17">
        <v>217</v>
      </c>
      <c r="C32" s="5">
        <v>-5906.72</v>
      </c>
      <c r="D32" s="5">
        <v>-6002.36</v>
      </c>
    </row>
    <row r="33" spans="1:4">
      <c r="A33" s="5">
        <v>-2.36009</v>
      </c>
      <c r="B33" s="17">
        <v>218</v>
      </c>
      <c r="C33" s="5">
        <v>-5464.79</v>
      </c>
      <c r="D33" s="5">
        <v>-5507.66</v>
      </c>
    </row>
    <row r="34" spans="1:4">
      <c r="A34" s="5">
        <v>-2.1947999999999999</v>
      </c>
      <c r="B34" s="17">
        <v>219</v>
      </c>
      <c r="C34" s="5">
        <v>-5029.45</v>
      </c>
      <c r="D34" s="5">
        <v>-5111.8999999999996</v>
      </c>
    </row>
    <row r="35" spans="1:4">
      <c r="A35" s="5">
        <v>-2.0615299999999999</v>
      </c>
      <c r="B35" s="17">
        <v>220</v>
      </c>
      <c r="C35" s="5">
        <v>-4577.62</v>
      </c>
      <c r="D35" s="5">
        <v>-4815.08</v>
      </c>
    </row>
    <row r="36" spans="1:4">
      <c r="A36" s="5">
        <v>-1.9187000000000001</v>
      </c>
      <c r="B36" s="17">
        <v>221</v>
      </c>
      <c r="C36" s="5">
        <v>-4132.3900000000003</v>
      </c>
      <c r="D36" s="5">
        <v>-4485.28</v>
      </c>
    </row>
    <row r="37" spans="1:4">
      <c r="A37" s="5">
        <v>-1.78365</v>
      </c>
      <c r="B37" s="17">
        <v>222</v>
      </c>
      <c r="C37" s="5">
        <v>-3700.36</v>
      </c>
      <c r="D37" s="5">
        <v>-4155.4799999999996</v>
      </c>
    </row>
    <row r="38" spans="1:4">
      <c r="A38" s="5">
        <v>-1.6529700000000001</v>
      </c>
      <c r="B38" s="17">
        <v>223</v>
      </c>
      <c r="C38" s="5">
        <v>-3363.96</v>
      </c>
      <c r="D38" s="5">
        <v>-3858.66</v>
      </c>
    </row>
    <row r="39" spans="1:4">
      <c r="A39" s="5">
        <v>-1.5296700000000001</v>
      </c>
      <c r="B39" s="17">
        <v>224</v>
      </c>
      <c r="C39" s="5">
        <v>-3047.02</v>
      </c>
      <c r="D39" s="5">
        <v>-3561.84</v>
      </c>
    </row>
    <row r="40" spans="1:4">
      <c r="A40" s="5">
        <v>-1.39653</v>
      </c>
      <c r="B40" s="17">
        <v>225</v>
      </c>
      <c r="C40" s="5">
        <v>-2815.5</v>
      </c>
      <c r="D40" s="5">
        <v>-3265.02</v>
      </c>
    </row>
    <row r="41" spans="1:4">
      <c r="A41" s="5">
        <v>-1.29409</v>
      </c>
      <c r="B41" s="17">
        <v>226</v>
      </c>
      <c r="C41" s="5">
        <v>-2671.71</v>
      </c>
      <c r="D41" s="5">
        <v>-3034.16</v>
      </c>
    </row>
    <row r="42" spans="1:4">
      <c r="A42" s="5">
        <v>-1.20807</v>
      </c>
      <c r="B42" s="17">
        <v>227</v>
      </c>
      <c r="C42" s="5">
        <v>-2605.09</v>
      </c>
      <c r="D42" s="5">
        <v>-2803.3</v>
      </c>
    </row>
    <row r="43" spans="1:4">
      <c r="A43" s="5">
        <v>-1.12425</v>
      </c>
      <c r="B43" s="17">
        <v>228</v>
      </c>
      <c r="C43" s="5">
        <v>-2606.7399999999998</v>
      </c>
      <c r="D43" s="5">
        <v>-2638.4</v>
      </c>
    </row>
    <row r="44" spans="1:4">
      <c r="A44" s="5">
        <v>-1.00789</v>
      </c>
      <c r="B44" s="17">
        <v>229</v>
      </c>
      <c r="C44" s="5">
        <v>-2658.19</v>
      </c>
      <c r="D44" s="5">
        <v>-2341.58</v>
      </c>
    </row>
    <row r="45" spans="1:4">
      <c r="A45" s="5">
        <v>-0.939662</v>
      </c>
      <c r="B45" s="17">
        <v>230</v>
      </c>
      <c r="C45" s="5">
        <v>-2683.58</v>
      </c>
      <c r="D45" s="5">
        <v>-2209.66</v>
      </c>
    </row>
    <row r="46" spans="1:4">
      <c r="A46" s="5">
        <v>-0.859707</v>
      </c>
      <c r="B46" s="17">
        <v>231</v>
      </c>
      <c r="C46" s="5">
        <v>-2630.15</v>
      </c>
      <c r="D46" s="5">
        <v>-2011.78</v>
      </c>
    </row>
    <row r="47" spans="1:4">
      <c r="A47" s="5">
        <v>-0.79037000000000002</v>
      </c>
      <c r="B47" s="17">
        <v>232</v>
      </c>
      <c r="C47" s="5">
        <v>-2399.29</v>
      </c>
      <c r="D47" s="5">
        <v>-1846.88</v>
      </c>
    </row>
    <row r="48" spans="1:4">
      <c r="A48" s="5">
        <v>-0.70390399999999997</v>
      </c>
      <c r="B48" s="17">
        <v>233</v>
      </c>
      <c r="C48" s="5">
        <v>-2083.6799999999998</v>
      </c>
      <c r="D48" s="5">
        <v>-1649</v>
      </c>
    </row>
    <row r="49" spans="1:4">
      <c r="A49" s="5">
        <v>-0.65593500000000005</v>
      </c>
      <c r="B49" s="17">
        <v>234</v>
      </c>
      <c r="C49" s="5">
        <v>-1734.75</v>
      </c>
      <c r="D49" s="5">
        <v>-1517.08</v>
      </c>
    </row>
    <row r="50" spans="1:4">
      <c r="A50" s="5">
        <v>-0.60819999999999996</v>
      </c>
      <c r="B50" s="17">
        <v>235</v>
      </c>
      <c r="C50" s="5">
        <v>-1425.07</v>
      </c>
      <c r="D50" s="5">
        <v>-1418.14</v>
      </c>
    </row>
    <row r="51" spans="1:4">
      <c r="A51" s="5">
        <v>-0.53898299999999999</v>
      </c>
      <c r="B51" s="17">
        <v>236</v>
      </c>
      <c r="C51" s="5">
        <v>-1230.1500000000001</v>
      </c>
      <c r="D51" s="5">
        <v>-1253.24</v>
      </c>
    </row>
    <row r="52" spans="1:4">
      <c r="A52" s="5">
        <v>-0.47294399999999998</v>
      </c>
      <c r="B52" s="17">
        <v>237</v>
      </c>
      <c r="C52" s="5">
        <v>-1120.99</v>
      </c>
      <c r="D52" s="5">
        <v>-1088.3399999999999</v>
      </c>
    </row>
    <row r="53" spans="1:4">
      <c r="A53" s="5">
        <v>-0.411194</v>
      </c>
      <c r="B53" s="17">
        <v>238</v>
      </c>
      <c r="C53" s="5">
        <v>-1029.97</v>
      </c>
      <c r="D53" s="5">
        <v>-956.42</v>
      </c>
    </row>
    <row r="54" spans="1:4">
      <c r="A54" s="5">
        <v>-0.37904399999999999</v>
      </c>
      <c r="B54" s="17">
        <v>239</v>
      </c>
      <c r="C54" s="5">
        <v>-950.48</v>
      </c>
      <c r="D54" s="5">
        <v>-890.46</v>
      </c>
    </row>
    <row r="55" spans="1:4">
      <c r="A55" s="5">
        <v>-0.33223799999999998</v>
      </c>
      <c r="B55" s="17">
        <v>240</v>
      </c>
      <c r="C55" s="5">
        <v>-863.75</v>
      </c>
      <c r="D55" s="5">
        <v>-758.54</v>
      </c>
    </row>
    <row r="56" spans="1:4">
      <c r="A56" s="5"/>
    </row>
    <row r="57" spans="1:4">
      <c r="A57" s="5"/>
    </row>
    <row r="58" spans="1:4">
      <c r="A58" s="5"/>
    </row>
    <row r="59" spans="1:4">
      <c r="A59" s="5"/>
    </row>
    <row r="60" spans="1:4">
      <c r="A60" s="5"/>
    </row>
    <row r="61" spans="1:4">
      <c r="A61" s="5"/>
    </row>
    <row r="62" spans="1:4">
      <c r="A62" s="5"/>
    </row>
    <row r="63" spans="1:4">
      <c r="A63" s="5"/>
    </row>
    <row r="64" spans="1:4">
      <c r="A64" s="5"/>
    </row>
    <row r="65" spans="1:1">
      <c r="A65" s="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8589-705B-7D4D-A14F-86663FF9AF48}">
  <dimension ref="A1:N118"/>
  <sheetViews>
    <sheetView topLeftCell="A38" workbookViewId="0">
      <selection activeCell="AF50" sqref="AF50"/>
    </sheetView>
  </sheetViews>
  <sheetFormatPr baseColWidth="10" defaultRowHeight="15"/>
  <cols>
    <col min="10" max="10" width="14" customWidth="1"/>
  </cols>
  <sheetData>
    <row r="1" spans="1:14" ht="20">
      <c r="A1" s="21" t="s">
        <v>54</v>
      </c>
      <c r="D1" t="s">
        <v>55</v>
      </c>
    </row>
    <row r="3" spans="1:14">
      <c r="A3" s="5" t="s">
        <v>15</v>
      </c>
      <c r="B3" s="19" t="s">
        <v>59</v>
      </c>
      <c r="C3" s="19" t="s">
        <v>60</v>
      </c>
      <c r="K3" s="5"/>
      <c r="L3" s="5" t="s">
        <v>16</v>
      </c>
      <c r="M3" s="19" t="s">
        <v>59</v>
      </c>
      <c r="N3" s="19" t="s">
        <v>60</v>
      </c>
    </row>
    <row r="4" spans="1:14">
      <c r="A4" s="5" t="s">
        <v>17</v>
      </c>
      <c r="B4" s="5">
        <v>-128</v>
      </c>
      <c r="C4" s="5">
        <v>-28.7</v>
      </c>
      <c r="K4" s="16"/>
      <c r="L4" s="16" t="s">
        <v>17</v>
      </c>
      <c r="M4" s="16">
        <v>-60.4</v>
      </c>
      <c r="N4" s="16">
        <v>-38.9</v>
      </c>
    </row>
    <row r="5" spans="1:14">
      <c r="A5" s="5" t="s">
        <v>18</v>
      </c>
      <c r="B5" s="5">
        <v>-61.9</v>
      </c>
      <c r="C5" s="5">
        <v>-39.9</v>
      </c>
      <c r="K5" s="16"/>
      <c r="L5" s="16" t="s">
        <v>18</v>
      </c>
      <c r="M5" s="16">
        <v>-71.599999999999994</v>
      </c>
      <c r="N5" s="16">
        <v>-7.6</v>
      </c>
    </row>
    <row r="6" spans="1:14">
      <c r="A6" s="16" t="s">
        <v>19</v>
      </c>
      <c r="B6" s="5">
        <v>-61.9</v>
      </c>
      <c r="C6" s="5">
        <v>-43.2</v>
      </c>
      <c r="K6" s="16"/>
      <c r="L6" s="16" t="s">
        <v>19</v>
      </c>
      <c r="M6" s="16">
        <v>-60.8</v>
      </c>
      <c r="N6" s="16">
        <v>-39.700000000000003</v>
      </c>
    </row>
    <row r="7" spans="1:14">
      <c r="A7" s="16" t="s">
        <v>20</v>
      </c>
      <c r="B7" s="16">
        <v>-91.2</v>
      </c>
      <c r="C7" s="16">
        <v>76</v>
      </c>
      <c r="K7" s="16"/>
      <c r="L7" s="16" t="s">
        <v>20</v>
      </c>
      <c r="M7" s="16">
        <v>-59.9</v>
      </c>
      <c r="N7" s="16">
        <v>-28.1</v>
      </c>
    </row>
    <row r="8" spans="1:14">
      <c r="A8" s="16" t="s">
        <v>21</v>
      </c>
      <c r="B8" s="16">
        <v>-164.7</v>
      </c>
      <c r="C8" s="16">
        <v>-42</v>
      </c>
      <c r="K8" s="16"/>
      <c r="L8" s="16" t="s">
        <v>21</v>
      </c>
      <c r="M8" s="16">
        <v>-63.1</v>
      </c>
      <c r="N8" s="16">
        <v>-39.9</v>
      </c>
    </row>
    <row r="9" spans="1:14">
      <c r="A9" s="16" t="s">
        <v>17</v>
      </c>
      <c r="B9" s="5">
        <v>35.4</v>
      </c>
      <c r="C9" s="5">
        <v>-87.9</v>
      </c>
      <c r="K9" s="16"/>
      <c r="L9" s="16" t="s">
        <v>17</v>
      </c>
      <c r="M9" s="16">
        <v>-59.1</v>
      </c>
      <c r="N9" s="16">
        <v>-19.8</v>
      </c>
    </row>
    <row r="10" spans="1:14">
      <c r="A10" s="16" t="s">
        <v>18</v>
      </c>
      <c r="B10" s="5">
        <v>-57.6</v>
      </c>
      <c r="C10" s="5">
        <v>-15.8</v>
      </c>
      <c r="K10" s="16"/>
      <c r="L10" s="16" t="s">
        <v>18</v>
      </c>
      <c r="M10" s="16">
        <v>-61.6</v>
      </c>
      <c r="N10" s="16">
        <v>-13.1</v>
      </c>
    </row>
    <row r="11" spans="1:14">
      <c r="A11" s="16" t="s">
        <v>19</v>
      </c>
      <c r="B11" s="5">
        <v>-60</v>
      </c>
      <c r="C11" s="5">
        <v>-41.8</v>
      </c>
      <c r="K11" s="16"/>
      <c r="L11" s="16" t="s">
        <v>19</v>
      </c>
      <c r="M11" s="16">
        <v>-59.4</v>
      </c>
      <c r="N11" s="16">
        <v>-38.700000000000003</v>
      </c>
    </row>
    <row r="12" spans="1:14">
      <c r="A12" s="16" t="s">
        <v>20</v>
      </c>
      <c r="B12" s="5">
        <v>34</v>
      </c>
      <c r="C12" s="5">
        <v>-89.5</v>
      </c>
      <c r="K12" s="16"/>
      <c r="L12" s="16" t="s">
        <v>20</v>
      </c>
      <c r="M12" s="16">
        <v>-59.4</v>
      </c>
      <c r="N12" s="16">
        <v>-29.3</v>
      </c>
    </row>
    <row r="13" spans="1:14">
      <c r="A13" s="16" t="s">
        <v>21</v>
      </c>
      <c r="B13" s="5">
        <v>-117</v>
      </c>
      <c r="C13" s="5">
        <v>83</v>
      </c>
      <c r="K13" s="16"/>
      <c r="L13" s="16" t="s">
        <v>21</v>
      </c>
      <c r="M13" s="16">
        <v>-74.400000000000006</v>
      </c>
      <c r="N13" s="16">
        <v>-11</v>
      </c>
    </row>
    <row r="14" spans="1:14">
      <c r="A14" s="5"/>
      <c r="B14" s="5"/>
      <c r="C14" s="5"/>
      <c r="K14" s="16"/>
      <c r="L14" s="16" t="s">
        <v>17</v>
      </c>
      <c r="M14" s="16">
        <v>-64.7</v>
      </c>
      <c r="N14" s="16">
        <v>-22.2</v>
      </c>
    </row>
    <row r="15" spans="1:14">
      <c r="A15" s="5"/>
      <c r="B15" s="5"/>
      <c r="C15" s="5"/>
      <c r="K15" s="16"/>
      <c r="L15" s="16" t="s">
        <v>18</v>
      </c>
      <c r="M15" s="16">
        <v>-59.4</v>
      </c>
      <c r="N15" s="16">
        <v>-37.299999999999997</v>
      </c>
    </row>
    <row r="16" spans="1:14">
      <c r="A16" s="5"/>
      <c r="B16" s="5"/>
      <c r="C16" s="5"/>
      <c r="K16" s="16"/>
      <c r="L16" s="16" t="s">
        <v>19</v>
      </c>
      <c r="M16" s="16">
        <v>-57.5</v>
      </c>
      <c r="N16" s="16">
        <v>-21</v>
      </c>
    </row>
    <row r="17" spans="1:14">
      <c r="A17" s="5"/>
      <c r="B17" s="5"/>
      <c r="C17" s="5"/>
      <c r="K17" s="16"/>
      <c r="L17" s="16" t="s">
        <v>20</v>
      </c>
      <c r="M17" s="16">
        <v>60.1</v>
      </c>
      <c r="N17" s="16">
        <v>52.3</v>
      </c>
    </row>
    <row r="18" spans="1:14">
      <c r="A18" s="5"/>
      <c r="B18" s="5"/>
      <c r="C18" s="5"/>
      <c r="K18" s="16"/>
      <c r="L18" s="16" t="s">
        <v>21</v>
      </c>
      <c r="M18" s="16">
        <v>49.9</v>
      </c>
      <c r="N18" s="16">
        <v>47</v>
      </c>
    </row>
    <row r="19" spans="1:14">
      <c r="A19" s="5"/>
      <c r="B19" s="5"/>
      <c r="C19" s="5"/>
      <c r="K19" s="16"/>
      <c r="L19" s="16" t="s">
        <v>17</v>
      </c>
      <c r="M19" s="16">
        <v>-62.8</v>
      </c>
      <c r="N19" s="16">
        <v>-23.1</v>
      </c>
    </row>
    <row r="20" spans="1:14">
      <c r="A20" s="5"/>
      <c r="B20" s="5"/>
      <c r="C20" s="5"/>
      <c r="K20" s="16"/>
      <c r="L20" s="16" t="s">
        <v>18</v>
      </c>
      <c r="M20" s="16">
        <v>-60.3</v>
      </c>
      <c r="N20" s="16">
        <v>-37.6</v>
      </c>
    </row>
    <row r="21" spans="1:14">
      <c r="A21" s="5"/>
      <c r="B21" s="5"/>
      <c r="C21" s="5"/>
      <c r="K21" s="16"/>
      <c r="L21" s="16" t="s">
        <v>19</v>
      </c>
      <c r="M21" s="16">
        <v>-54.6</v>
      </c>
      <c r="N21" s="16">
        <v>-25.6</v>
      </c>
    </row>
    <row r="22" spans="1:14">
      <c r="A22" s="5"/>
      <c r="B22" s="5"/>
      <c r="C22" s="5"/>
      <c r="K22" s="16"/>
      <c r="L22" s="16" t="s">
        <v>20</v>
      </c>
      <c r="M22" s="16">
        <v>-56.1</v>
      </c>
      <c r="N22" s="16">
        <v>-30.6</v>
      </c>
    </row>
    <row r="23" spans="1:14">
      <c r="A23" s="5"/>
      <c r="B23" s="5"/>
      <c r="C23" s="5"/>
      <c r="K23" s="16"/>
      <c r="L23" s="16" t="s">
        <v>21</v>
      </c>
      <c r="M23" s="16">
        <v>-112.7</v>
      </c>
      <c r="N23" s="16">
        <v>-20.5</v>
      </c>
    </row>
    <row r="24" spans="1:14">
      <c r="A24" s="5"/>
      <c r="B24" s="5"/>
      <c r="C24" s="5"/>
      <c r="K24" s="16"/>
      <c r="L24" s="16" t="s">
        <v>17</v>
      </c>
      <c r="M24" s="16">
        <v>60.4</v>
      </c>
      <c r="N24" s="16">
        <v>9.9</v>
      </c>
    </row>
    <row r="25" spans="1:14">
      <c r="A25" s="5"/>
      <c r="B25" s="5"/>
      <c r="C25" s="5"/>
      <c r="K25" s="16"/>
      <c r="L25" s="16" t="s">
        <v>18</v>
      </c>
      <c r="M25" s="16">
        <v>-100</v>
      </c>
      <c r="N25" s="16">
        <v>-20.100000000000001</v>
      </c>
    </row>
    <row r="26" spans="1:14">
      <c r="A26" s="5"/>
      <c r="B26" s="5"/>
      <c r="C26" s="5"/>
      <c r="K26" s="16"/>
      <c r="L26" s="16" t="s">
        <v>19</v>
      </c>
      <c r="M26" s="16">
        <v>-63.2</v>
      </c>
      <c r="N26" s="16">
        <v>-38.9</v>
      </c>
    </row>
    <row r="27" spans="1:14">
      <c r="A27" s="5"/>
      <c r="B27" s="5"/>
      <c r="C27" s="5"/>
      <c r="K27" s="16"/>
      <c r="L27" s="16" t="s">
        <v>20</v>
      </c>
      <c r="M27" s="16">
        <v>-60.3</v>
      </c>
      <c r="N27" s="16">
        <v>-19.399999999999999</v>
      </c>
    </row>
    <row r="28" spans="1:14">
      <c r="A28" s="5"/>
      <c r="B28" s="5"/>
      <c r="C28" s="5"/>
      <c r="K28" s="16"/>
      <c r="L28" s="16" t="s">
        <v>21</v>
      </c>
      <c r="M28" s="16">
        <v>-62.2</v>
      </c>
      <c r="N28" s="16">
        <v>-39.5</v>
      </c>
    </row>
    <row r="29" spans="1:14">
      <c r="A29" s="5"/>
      <c r="B29" s="5"/>
      <c r="C29" s="5"/>
      <c r="K29" s="16"/>
      <c r="L29" s="16" t="s">
        <v>17</v>
      </c>
      <c r="M29" s="16">
        <v>-66</v>
      </c>
      <c r="N29" s="16">
        <v>-36.5</v>
      </c>
    </row>
    <row r="30" spans="1:14">
      <c r="A30" s="5"/>
      <c r="B30" s="5"/>
      <c r="C30" s="5"/>
      <c r="K30" s="16"/>
      <c r="L30" s="16" t="s">
        <v>18</v>
      </c>
      <c r="M30" s="16">
        <v>-57.6</v>
      </c>
      <c r="N30" s="16">
        <v>-20.2</v>
      </c>
    </row>
    <row r="31" spans="1:14">
      <c r="A31" s="5"/>
      <c r="B31" s="5"/>
      <c r="C31" s="5"/>
      <c r="K31" s="16"/>
      <c r="L31" s="16" t="s">
        <v>19</v>
      </c>
      <c r="M31" s="16">
        <v>-61.3</v>
      </c>
      <c r="N31" s="16">
        <v>-41.3</v>
      </c>
    </row>
    <row r="32" spans="1:14">
      <c r="A32" s="5"/>
      <c r="B32" s="5"/>
      <c r="C32" s="5"/>
      <c r="K32" s="16"/>
      <c r="L32" s="16" t="s">
        <v>20</v>
      </c>
      <c r="M32" s="16">
        <v>-63.7</v>
      </c>
      <c r="N32" s="16">
        <v>-38.6</v>
      </c>
    </row>
    <row r="33" spans="1:14">
      <c r="A33" s="5"/>
      <c r="B33" s="5"/>
      <c r="C33" s="5"/>
      <c r="K33" s="16"/>
      <c r="L33" s="16" t="s">
        <v>21</v>
      </c>
      <c r="M33" s="16">
        <v>-95</v>
      </c>
      <c r="N33" s="16">
        <v>14.1</v>
      </c>
    </row>
    <row r="34" spans="1:14">
      <c r="A34" s="5"/>
      <c r="B34" s="5"/>
      <c r="C34" s="5"/>
      <c r="K34" s="16"/>
      <c r="L34" s="16" t="s">
        <v>17</v>
      </c>
      <c r="M34" s="16">
        <v>59.1</v>
      </c>
      <c r="N34" s="16">
        <v>13.1</v>
      </c>
    </row>
    <row r="35" spans="1:14">
      <c r="A35" s="5"/>
      <c r="B35" s="5"/>
      <c r="C35" s="5"/>
      <c r="K35" s="16"/>
      <c r="L35" s="16" t="s">
        <v>18</v>
      </c>
      <c r="M35" s="16">
        <v>-107.5</v>
      </c>
      <c r="N35" s="16">
        <v>-15.3</v>
      </c>
    </row>
    <row r="36" spans="1:14">
      <c r="A36" s="5"/>
      <c r="B36" s="5"/>
      <c r="C36" s="5"/>
      <c r="K36" s="16"/>
      <c r="L36" s="16" t="s">
        <v>19</v>
      </c>
      <c r="M36" s="16">
        <v>-61.5</v>
      </c>
      <c r="N36" s="16">
        <v>-39.6</v>
      </c>
    </row>
    <row r="37" spans="1:14">
      <c r="A37" s="5"/>
      <c r="B37" s="5"/>
      <c r="C37" s="5"/>
      <c r="K37" s="16"/>
      <c r="L37" s="16" t="s">
        <v>20</v>
      </c>
      <c r="M37" s="16">
        <v>-62.5</v>
      </c>
      <c r="N37" s="16">
        <v>-39.799999999999997</v>
      </c>
    </row>
    <row r="38" spans="1:14">
      <c r="A38" s="5"/>
      <c r="B38" s="5"/>
      <c r="C38" s="5"/>
      <c r="K38" s="16"/>
      <c r="L38" s="16" t="s">
        <v>21</v>
      </c>
      <c r="M38" s="16">
        <v>-61.5</v>
      </c>
      <c r="N38" s="16">
        <v>-42.8</v>
      </c>
    </row>
    <row r="39" spans="1:14">
      <c r="A39" s="5"/>
      <c r="B39" s="5"/>
      <c r="C39" s="5"/>
      <c r="K39" s="16"/>
      <c r="L39" s="16" t="s">
        <v>17</v>
      </c>
      <c r="M39" s="16">
        <v>-60.9</v>
      </c>
      <c r="N39" s="16">
        <v>-38.299999999999997</v>
      </c>
    </row>
    <row r="40" spans="1:14">
      <c r="A40" s="5"/>
      <c r="B40" s="5"/>
      <c r="C40" s="5"/>
      <c r="K40" s="16"/>
      <c r="L40" s="16" t="s">
        <v>18</v>
      </c>
      <c r="M40" s="16">
        <v>-66.2</v>
      </c>
      <c r="N40" s="16">
        <v>-13.4</v>
      </c>
    </row>
    <row r="41" spans="1:14">
      <c r="A41" s="5"/>
      <c r="B41" s="5"/>
      <c r="C41" s="5"/>
      <c r="K41" s="16"/>
      <c r="L41" s="16" t="s">
        <v>19</v>
      </c>
      <c r="M41" s="16">
        <v>-60.5</v>
      </c>
      <c r="N41" s="16">
        <v>-40.700000000000003</v>
      </c>
    </row>
    <row r="42" spans="1:14">
      <c r="A42" s="5"/>
      <c r="B42" s="5"/>
      <c r="C42" s="5"/>
      <c r="K42" s="16"/>
      <c r="L42" s="16" t="s">
        <v>20</v>
      </c>
      <c r="M42" s="16">
        <v>-61</v>
      </c>
      <c r="N42" s="16">
        <v>-28.5</v>
      </c>
    </row>
    <row r="43" spans="1:14">
      <c r="A43" s="5"/>
      <c r="B43" s="5"/>
      <c r="C43" s="5"/>
      <c r="K43" s="16"/>
      <c r="L43" s="16" t="s">
        <v>21</v>
      </c>
      <c r="M43" s="16">
        <v>-153</v>
      </c>
      <c r="N43" s="16">
        <v>80.2</v>
      </c>
    </row>
    <row r="44" spans="1:14">
      <c r="A44" s="5"/>
      <c r="B44" s="5"/>
      <c r="C44" s="5"/>
      <c r="K44" s="16"/>
      <c r="L44" s="16" t="s">
        <v>17</v>
      </c>
      <c r="M44" s="16">
        <v>-62</v>
      </c>
      <c r="N44" s="16">
        <v>-37.799999999999997</v>
      </c>
    </row>
    <row r="45" spans="1:14">
      <c r="A45" s="5"/>
      <c r="B45" s="5"/>
      <c r="C45" s="5"/>
      <c r="K45" s="16"/>
      <c r="L45" s="16" t="s">
        <v>18</v>
      </c>
      <c r="M45" s="16">
        <v>-57.9</v>
      </c>
      <c r="N45" s="16">
        <v>-16.600000000000001</v>
      </c>
    </row>
    <row r="46" spans="1:14">
      <c r="A46" s="5"/>
      <c r="B46" s="5"/>
      <c r="C46" s="5"/>
      <c r="K46" s="16"/>
      <c r="L46" s="16" t="s">
        <v>19</v>
      </c>
      <c r="M46" s="16">
        <v>-61.4</v>
      </c>
      <c r="N46" s="16">
        <v>-37.5</v>
      </c>
    </row>
    <row r="47" spans="1:14">
      <c r="A47" s="5"/>
      <c r="B47" s="5"/>
      <c r="C47" s="5"/>
      <c r="K47" s="16"/>
      <c r="L47" s="16" t="s">
        <v>20</v>
      </c>
      <c r="M47" s="16">
        <v>-156.5</v>
      </c>
      <c r="N47" s="16">
        <v>-34.6</v>
      </c>
    </row>
    <row r="48" spans="1:14">
      <c r="A48" s="5"/>
      <c r="B48" s="5"/>
      <c r="C48" s="5"/>
      <c r="K48" s="16"/>
      <c r="L48" s="16" t="s">
        <v>21</v>
      </c>
      <c r="M48" s="16">
        <v>-61.2</v>
      </c>
      <c r="N48" s="16">
        <v>-39.6</v>
      </c>
    </row>
    <row r="49" spans="1:14">
      <c r="A49" s="5"/>
      <c r="B49" s="5"/>
      <c r="C49" s="5"/>
      <c r="K49" s="16"/>
      <c r="L49" s="16" t="s">
        <v>17</v>
      </c>
      <c r="M49" s="16">
        <v>-66</v>
      </c>
      <c r="N49" s="16">
        <v>-13.5</v>
      </c>
    </row>
    <row r="50" spans="1:14">
      <c r="A50" s="5"/>
      <c r="B50" s="5"/>
      <c r="C50" s="5"/>
      <c r="K50" s="16"/>
      <c r="L50" s="16" t="s">
        <v>18</v>
      </c>
      <c r="M50" s="16">
        <v>-69.099999999999994</v>
      </c>
      <c r="N50" s="16">
        <v>-9.5</v>
      </c>
    </row>
    <row r="51" spans="1:14">
      <c r="A51" s="5"/>
      <c r="B51" s="5"/>
      <c r="C51" s="5"/>
      <c r="K51" s="16"/>
      <c r="L51" s="16" t="s">
        <v>19</v>
      </c>
      <c r="M51" s="16">
        <v>-53.3</v>
      </c>
      <c r="N51" s="16">
        <v>-32.700000000000003</v>
      </c>
    </row>
    <row r="52" spans="1:14">
      <c r="A52" s="5"/>
      <c r="B52" s="5"/>
      <c r="C52" s="5"/>
      <c r="K52" s="16"/>
      <c r="L52" s="16" t="s">
        <v>20</v>
      </c>
      <c r="M52" s="16">
        <v>52.2</v>
      </c>
      <c r="N52" s="16">
        <v>24.2</v>
      </c>
    </row>
    <row r="53" spans="1:14">
      <c r="A53" s="5"/>
      <c r="B53" s="5"/>
      <c r="C53" s="5"/>
      <c r="K53" s="16"/>
      <c r="L53" s="16" t="s">
        <v>21</v>
      </c>
      <c r="M53" s="16">
        <v>-104.6</v>
      </c>
      <c r="N53" s="16">
        <v>-17</v>
      </c>
    </row>
    <row r="54" spans="1:14">
      <c r="A54" s="5"/>
      <c r="B54" s="5"/>
      <c r="C54" s="5"/>
      <c r="K54" s="16"/>
      <c r="L54" s="16" t="s">
        <v>17</v>
      </c>
      <c r="M54" s="16">
        <v>-70.400000000000006</v>
      </c>
      <c r="N54" s="16">
        <v>-13.1</v>
      </c>
    </row>
    <row r="55" spans="1:14">
      <c r="A55" s="5"/>
      <c r="B55" s="5"/>
      <c r="C55" s="5"/>
      <c r="K55" s="16"/>
      <c r="L55" s="16" t="s">
        <v>18</v>
      </c>
      <c r="M55" s="16">
        <v>-79.5</v>
      </c>
      <c r="N55" s="16">
        <v>0.5</v>
      </c>
    </row>
    <row r="56" spans="1:14">
      <c r="A56" s="5"/>
      <c r="B56" s="5"/>
      <c r="C56" s="5"/>
      <c r="K56" s="16"/>
      <c r="L56" s="16" t="s">
        <v>19</v>
      </c>
      <c r="M56" s="16">
        <v>-53.9</v>
      </c>
      <c r="N56" s="16">
        <v>-37.700000000000003</v>
      </c>
    </row>
    <row r="57" spans="1:14">
      <c r="A57" s="5"/>
      <c r="B57" s="5"/>
      <c r="C57" s="5"/>
      <c r="K57" s="16"/>
      <c r="L57" s="16" t="s">
        <v>20</v>
      </c>
      <c r="M57" s="16">
        <v>-61.5</v>
      </c>
      <c r="N57" s="16">
        <v>-26.5</v>
      </c>
    </row>
    <row r="58" spans="1:14">
      <c r="A58" s="5"/>
      <c r="B58" s="5"/>
      <c r="C58" s="5"/>
      <c r="K58" s="16"/>
      <c r="L58" s="16" t="s">
        <v>21</v>
      </c>
      <c r="M58" s="16">
        <v>-100.8</v>
      </c>
      <c r="N58" s="16">
        <v>13.4</v>
      </c>
    </row>
    <row r="59" spans="1:14">
      <c r="A59" s="5"/>
      <c r="B59" s="5"/>
      <c r="C59" s="5"/>
      <c r="K59" s="16"/>
      <c r="L59" s="16" t="s">
        <v>17</v>
      </c>
      <c r="M59" s="16">
        <v>59.2</v>
      </c>
      <c r="N59" s="16">
        <v>10.199999999999999</v>
      </c>
    </row>
    <row r="60" spans="1:14">
      <c r="A60" s="5"/>
      <c r="B60" s="5"/>
      <c r="C60" s="5"/>
      <c r="K60" s="16"/>
      <c r="L60" s="16" t="s">
        <v>18</v>
      </c>
      <c r="M60" s="16">
        <v>-91.2</v>
      </c>
      <c r="N60" s="16">
        <v>-11.1</v>
      </c>
    </row>
    <row r="61" spans="1:14">
      <c r="A61" s="5"/>
      <c r="B61" s="5"/>
      <c r="C61" s="5"/>
      <c r="K61" s="16"/>
      <c r="L61" s="16" t="s">
        <v>19</v>
      </c>
      <c r="M61" s="16">
        <v>-61.4</v>
      </c>
      <c r="N61" s="16">
        <v>-40.1</v>
      </c>
    </row>
    <row r="62" spans="1:14">
      <c r="A62" s="5"/>
      <c r="B62" s="5"/>
      <c r="C62" s="5"/>
      <c r="K62" s="16"/>
      <c r="L62" s="16" t="s">
        <v>20</v>
      </c>
      <c r="M62" s="16">
        <v>-63.9</v>
      </c>
      <c r="N62" s="16">
        <v>-16.7</v>
      </c>
    </row>
    <row r="63" spans="1:14">
      <c r="A63" s="5"/>
      <c r="B63" s="5"/>
      <c r="C63" s="5"/>
      <c r="K63" s="16"/>
      <c r="L63" s="16" t="s">
        <v>21</v>
      </c>
      <c r="M63" s="16">
        <v>-60.3</v>
      </c>
      <c r="N63" s="16">
        <v>-39.200000000000003</v>
      </c>
    </row>
    <row r="64" spans="1:14">
      <c r="A64" s="5"/>
      <c r="B64" s="5"/>
      <c r="C64" s="5"/>
      <c r="K64" s="16"/>
      <c r="L64" s="16" t="s">
        <v>17</v>
      </c>
      <c r="M64" s="16">
        <v>61</v>
      </c>
      <c r="N64" s="16">
        <v>-85.5</v>
      </c>
    </row>
    <row r="65" spans="1:14">
      <c r="A65" s="5"/>
      <c r="B65" s="5"/>
      <c r="C65" s="5"/>
      <c r="K65" s="16"/>
      <c r="L65" s="16" t="s">
        <v>18</v>
      </c>
      <c r="M65" s="16">
        <v>-127.4</v>
      </c>
      <c r="N65" s="16">
        <v>11.7</v>
      </c>
    </row>
    <row r="66" spans="1:14">
      <c r="A66" s="5"/>
      <c r="B66" s="5"/>
      <c r="C66" s="5"/>
      <c r="K66" s="16"/>
      <c r="L66" s="16" t="s">
        <v>19</v>
      </c>
      <c r="M66" s="16">
        <v>-62.4</v>
      </c>
      <c r="N66" s="16">
        <v>-37.1</v>
      </c>
    </row>
    <row r="67" spans="1:14">
      <c r="A67" s="5"/>
      <c r="B67" s="5"/>
      <c r="C67" s="5"/>
      <c r="K67" s="16"/>
      <c r="L67" s="16" t="s">
        <v>20</v>
      </c>
      <c r="M67" s="16">
        <v>-63</v>
      </c>
      <c r="N67" s="16">
        <v>-26.9</v>
      </c>
    </row>
    <row r="68" spans="1:14">
      <c r="A68" s="5"/>
      <c r="B68" s="5"/>
      <c r="C68" s="5"/>
      <c r="K68" s="16"/>
      <c r="L68" s="16" t="s">
        <v>21</v>
      </c>
      <c r="M68" s="16">
        <v>-62.3</v>
      </c>
      <c r="N68" s="16">
        <v>-39.9</v>
      </c>
    </row>
    <row r="69" spans="1:14">
      <c r="A69" s="5"/>
      <c r="B69" s="5"/>
      <c r="C69" s="5"/>
      <c r="K69" s="16"/>
      <c r="L69" s="16" t="s">
        <v>17</v>
      </c>
      <c r="M69" s="16">
        <v>-60.4</v>
      </c>
      <c r="N69" s="16">
        <v>-18.399999999999999</v>
      </c>
    </row>
    <row r="70" spans="1:14">
      <c r="A70" s="5"/>
      <c r="B70" s="5"/>
      <c r="C70" s="5"/>
      <c r="K70" s="16"/>
      <c r="L70" s="16" t="s">
        <v>18</v>
      </c>
      <c r="M70" s="16">
        <v>-54.4</v>
      </c>
      <c r="N70" s="16">
        <v>-26.4</v>
      </c>
    </row>
    <row r="71" spans="1:14">
      <c r="A71" s="5"/>
      <c r="B71" s="5"/>
      <c r="C71" s="5"/>
      <c r="K71" s="16"/>
      <c r="L71" s="16" t="s">
        <v>19</v>
      </c>
      <c r="M71" s="16">
        <v>-62.8</v>
      </c>
      <c r="N71" s="16">
        <v>-38.1</v>
      </c>
    </row>
    <row r="72" spans="1:14">
      <c r="A72" s="5"/>
      <c r="B72" s="5"/>
      <c r="C72" s="5"/>
      <c r="K72" s="16"/>
      <c r="L72" s="16" t="s">
        <v>20</v>
      </c>
      <c r="M72" s="16">
        <v>-82.2</v>
      </c>
      <c r="N72" s="16">
        <v>1</v>
      </c>
    </row>
    <row r="73" spans="1:14">
      <c r="A73" s="5"/>
      <c r="B73" s="5"/>
      <c r="C73" s="5"/>
      <c r="K73" s="16"/>
      <c r="L73" s="16" t="s">
        <v>21</v>
      </c>
      <c r="M73" s="16">
        <v>73.2</v>
      </c>
      <c r="N73" s="16">
        <v>36.5</v>
      </c>
    </row>
    <row r="74" spans="1:14">
      <c r="A74" s="5"/>
      <c r="B74" s="5"/>
      <c r="C74" s="5"/>
      <c r="K74" s="16"/>
      <c r="L74" s="16" t="s">
        <v>17</v>
      </c>
      <c r="M74" s="16">
        <v>-58.1</v>
      </c>
      <c r="N74" s="16">
        <v>-35.5</v>
      </c>
    </row>
    <row r="75" spans="1:14">
      <c r="A75" s="5"/>
      <c r="B75" s="5"/>
      <c r="C75" s="5"/>
      <c r="K75" s="16"/>
      <c r="L75" s="16" t="s">
        <v>18</v>
      </c>
      <c r="M75" s="16">
        <v>-60.3</v>
      </c>
      <c r="N75" s="16">
        <v>-38.6</v>
      </c>
    </row>
    <row r="76" spans="1:14">
      <c r="A76" s="5"/>
      <c r="B76" s="5"/>
      <c r="C76" s="5"/>
      <c r="K76" s="16"/>
      <c r="L76" s="16" t="s">
        <v>19</v>
      </c>
      <c r="M76" s="16">
        <v>-59.5</v>
      </c>
      <c r="N76" s="16">
        <v>-46.5</v>
      </c>
    </row>
    <row r="77" spans="1:14">
      <c r="A77" s="5"/>
      <c r="B77" s="5"/>
      <c r="C77" s="5"/>
      <c r="K77" s="16"/>
      <c r="L77" s="16" t="s">
        <v>20</v>
      </c>
      <c r="M77" s="16">
        <v>31.2</v>
      </c>
      <c r="N77" s="16">
        <v>-88.7</v>
      </c>
    </row>
    <row r="78" spans="1:14">
      <c r="A78" s="5"/>
      <c r="B78" s="5"/>
      <c r="C78" s="5"/>
      <c r="K78" s="16"/>
      <c r="L78" s="16" t="s">
        <v>21</v>
      </c>
      <c r="M78" s="16">
        <v>-150.19999999999999</v>
      </c>
      <c r="N78" s="16">
        <v>20.3</v>
      </c>
    </row>
    <row r="79" spans="1:14">
      <c r="A79" s="5"/>
      <c r="B79" s="5"/>
      <c r="C79" s="5"/>
      <c r="K79" s="16"/>
      <c r="L79" s="16" t="s">
        <v>17</v>
      </c>
      <c r="M79" s="16">
        <v>-69.3</v>
      </c>
      <c r="N79" s="16">
        <v>-11</v>
      </c>
    </row>
    <row r="80" spans="1:14">
      <c r="A80" s="5"/>
      <c r="B80" s="5"/>
      <c r="C80" s="5"/>
      <c r="K80" s="16"/>
      <c r="L80" s="16" t="s">
        <v>18</v>
      </c>
      <c r="M80" s="16">
        <v>-63.9</v>
      </c>
      <c r="N80" s="16">
        <v>-18.8</v>
      </c>
    </row>
    <row r="81" spans="1:14">
      <c r="A81" s="5"/>
      <c r="B81" s="5"/>
      <c r="C81" s="5"/>
      <c r="K81" s="16"/>
      <c r="L81" s="16" t="s">
        <v>19</v>
      </c>
      <c r="M81" s="16">
        <v>-58.1</v>
      </c>
      <c r="N81" s="16">
        <v>-34.799999999999997</v>
      </c>
    </row>
    <row r="82" spans="1:14">
      <c r="A82" s="5"/>
      <c r="B82" s="5"/>
      <c r="C82" s="5"/>
      <c r="K82" s="16"/>
      <c r="L82" s="16" t="s">
        <v>20</v>
      </c>
      <c r="M82" s="16">
        <v>56.6</v>
      </c>
      <c r="N82" s="16">
        <v>29.4</v>
      </c>
    </row>
    <row r="83" spans="1:14">
      <c r="A83" s="5"/>
      <c r="B83" s="5"/>
      <c r="C83" s="5"/>
      <c r="K83" s="16"/>
      <c r="L83" s="16" t="s">
        <v>21</v>
      </c>
      <c r="M83" s="16">
        <v>49.3</v>
      </c>
      <c r="N83" s="16">
        <v>36.200000000000003</v>
      </c>
    </row>
    <row r="84" spans="1:14">
      <c r="A84" s="5"/>
      <c r="B84" s="5"/>
      <c r="C84" s="5"/>
      <c r="K84" s="16"/>
      <c r="L84" s="16" t="s">
        <v>17</v>
      </c>
      <c r="M84" s="16">
        <v>-163.4</v>
      </c>
      <c r="N84" s="16">
        <v>-33.700000000000003</v>
      </c>
    </row>
    <row r="85" spans="1:14">
      <c r="A85" s="5"/>
      <c r="B85" s="5"/>
      <c r="C85" s="5"/>
      <c r="K85" s="16"/>
      <c r="L85" s="16" t="s">
        <v>18</v>
      </c>
      <c r="M85" s="16">
        <v>-70.400000000000006</v>
      </c>
      <c r="N85" s="16">
        <v>-10.8</v>
      </c>
    </row>
    <row r="86" spans="1:14">
      <c r="A86" s="5"/>
      <c r="B86" s="5"/>
      <c r="C86" s="5"/>
      <c r="K86" s="16"/>
      <c r="L86" s="16" t="s">
        <v>19</v>
      </c>
      <c r="M86" s="16">
        <v>-60.3</v>
      </c>
      <c r="N86" s="16">
        <v>-39.700000000000003</v>
      </c>
    </row>
    <row r="87" spans="1:14">
      <c r="A87" s="5"/>
      <c r="B87" s="5"/>
      <c r="C87" s="5"/>
      <c r="K87" s="16"/>
      <c r="L87" s="16" t="s">
        <v>20</v>
      </c>
      <c r="M87" s="16">
        <v>-60.2</v>
      </c>
      <c r="N87" s="16">
        <v>-28.5</v>
      </c>
    </row>
    <row r="88" spans="1:14">
      <c r="A88" s="5"/>
      <c r="B88" s="5"/>
      <c r="C88" s="5"/>
      <c r="K88" s="16"/>
      <c r="L88" s="16" t="s">
        <v>21</v>
      </c>
      <c r="M88" s="16">
        <v>-63.1</v>
      </c>
      <c r="N88" s="16">
        <v>-39.799999999999997</v>
      </c>
    </row>
    <row r="89" spans="1:14">
      <c r="A89" s="5"/>
      <c r="B89" s="5"/>
      <c r="C89" s="5"/>
      <c r="K89" s="16"/>
      <c r="L89" s="16" t="s">
        <v>17</v>
      </c>
      <c r="M89" s="16">
        <v>-60.4</v>
      </c>
      <c r="N89" s="16">
        <v>-38.1</v>
      </c>
    </row>
    <row r="90" spans="1:14">
      <c r="A90" s="5"/>
      <c r="B90" s="5"/>
      <c r="C90" s="5"/>
      <c r="K90" s="16"/>
      <c r="L90" s="16" t="s">
        <v>18</v>
      </c>
      <c r="M90" s="16">
        <v>-67.400000000000006</v>
      </c>
      <c r="N90" s="16">
        <v>-9.6</v>
      </c>
    </row>
    <row r="91" spans="1:14">
      <c r="A91" s="5"/>
      <c r="B91" s="5"/>
      <c r="C91" s="5"/>
      <c r="K91" s="16"/>
      <c r="L91" s="16" t="s">
        <v>19</v>
      </c>
      <c r="M91" s="16">
        <v>-59.3</v>
      </c>
      <c r="N91" s="16">
        <v>-37</v>
      </c>
    </row>
    <row r="92" spans="1:14">
      <c r="A92" s="5"/>
      <c r="B92" s="5"/>
      <c r="C92" s="5"/>
      <c r="K92" s="16"/>
      <c r="L92" s="16" t="s">
        <v>20</v>
      </c>
      <c r="M92" s="16">
        <v>54.9</v>
      </c>
      <c r="N92" s="16">
        <v>31.8</v>
      </c>
    </row>
    <row r="93" spans="1:14">
      <c r="A93" s="5"/>
      <c r="B93" s="5"/>
      <c r="C93" s="5"/>
      <c r="K93" s="16"/>
      <c r="L93" s="16" t="s">
        <v>21</v>
      </c>
      <c r="M93" s="16">
        <v>52.6</v>
      </c>
      <c r="N93" s="16">
        <v>40.9</v>
      </c>
    </row>
    <row r="94" spans="1:14">
      <c r="A94" s="5"/>
      <c r="B94" s="5"/>
      <c r="C94" s="5"/>
      <c r="K94" s="16"/>
      <c r="L94" s="16" t="s">
        <v>17</v>
      </c>
      <c r="M94" s="16">
        <v>59.4</v>
      </c>
      <c r="N94" s="16">
        <v>11.2</v>
      </c>
    </row>
    <row r="95" spans="1:14">
      <c r="A95" s="5"/>
      <c r="B95" s="5"/>
      <c r="C95" s="5"/>
      <c r="K95" s="16"/>
      <c r="L95" s="16" t="s">
        <v>18</v>
      </c>
      <c r="M95" s="16">
        <v>-101.3</v>
      </c>
      <c r="N95" s="16">
        <v>-21.3</v>
      </c>
    </row>
    <row r="96" spans="1:14">
      <c r="A96" s="5"/>
      <c r="B96" s="5"/>
      <c r="C96" s="5"/>
      <c r="K96" s="16"/>
      <c r="L96" s="16" t="s">
        <v>19</v>
      </c>
      <c r="M96" s="16">
        <v>-62.4</v>
      </c>
      <c r="N96" s="16">
        <v>-38.9</v>
      </c>
    </row>
    <row r="97" spans="1:14">
      <c r="A97" s="5"/>
      <c r="B97" s="5"/>
      <c r="C97" s="5"/>
      <c r="K97" s="16"/>
      <c r="L97" s="16" t="s">
        <v>20</v>
      </c>
      <c r="M97" s="16">
        <v>-59.9</v>
      </c>
      <c r="N97" s="16">
        <v>-18.399999999999999</v>
      </c>
    </row>
    <row r="98" spans="1:14">
      <c r="A98" s="5"/>
      <c r="B98" s="5"/>
      <c r="C98" s="5"/>
      <c r="K98" s="16"/>
      <c r="L98" s="16" t="s">
        <v>21</v>
      </c>
      <c r="M98" s="16">
        <v>-64.2</v>
      </c>
      <c r="N98" s="16">
        <v>-22.1</v>
      </c>
    </row>
    <row r="99" spans="1:14">
      <c r="A99" s="5"/>
      <c r="B99" s="5"/>
      <c r="C99" s="5"/>
      <c r="K99" s="16"/>
      <c r="L99" s="16" t="s">
        <v>17</v>
      </c>
      <c r="M99" s="16">
        <v>62</v>
      </c>
      <c r="N99" s="16">
        <v>4.8</v>
      </c>
    </row>
    <row r="100" spans="1:14">
      <c r="A100" s="5"/>
      <c r="B100" s="5"/>
      <c r="C100" s="5"/>
      <c r="K100" s="16"/>
      <c r="L100" s="16" t="s">
        <v>18</v>
      </c>
      <c r="M100" s="16">
        <v>-74.7</v>
      </c>
      <c r="N100" s="16">
        <v>-32.200000000000003</v>
      </c>
    </row>
    <row r="101" spans="1:14">
      <c r="A101" s="5"/>
      <c r="B101" s="5"/>
      <c r="C101" s="5"/>
      <c r="K101" s="16"/>
      <c r="L101" s="16" t="s">
        <v>19</v>
      </c>
      <c r="M101" s="16">
        <v>-64.099999999999994</v>
      </c>
      <c r="N101" s="16">
        <v>-38.799999999999997</v>
      </c>
    </row>
    <row r="102" spans="1:14">
      <c r="A102" s="5"/>
      <c r="B102" s="5"/>
      <c r="C102" s="5"/>
      <c r="K102" s="16"/>
      <c r="L102" s="16" t="s">
        <v>20</v>
      </c>
      <c r="M102" s="16">
        <v>-82.8</v>
      </c>
      <c r="N102" s="16">
        <v>-4.5999999999999996</v>
      </c>
    </row>
    <row r="103" spans="1:14">
      <c r="A103" s="5"/>
      <c r="B103" s="5"/>
      <c r="C103" s="5"/>
      <c r="K103" s="16"/>
      <c r="L103" s="16" t="s">
        <v>21</v>
      </c>
      <c r="M103" s="16">
        <v>-60</v>
      </c>
      <c r="N103" s="16">
        <v>-39.4</v>
      </c>
    </row>
    <row r="104" spans="1:14">
      <c r="A104" s="5"/>
      <c r="B104" s="5"/>
      <c r="C104" s="5"/>
      <c r="K104" s="16"/>
      <c r="L104" s="16" t="s">
        <v>17</v>
      </c>
      <c r="M104" s="16">
        <v>-63.5</v>
      </c>
      <c r="N104" s="16">
        <v>-23.4</v>
      </c>
    </row>
    <row r="105" spans="1:14">
      <c r="A105" s="5"/>
      <c r="B105" s="5"/>
      <c r="C105" s="5"/>
      <c r="K105" s="16"/>
      <c r="L105" s="16" t="s">
        <v>18</v>
      </c>
      <c r="M105" s="16">
        <v>-62.9</v>
      </c>
      <c r="N105" s="16">
        <v>-20.6</v>
      </c>
    </row>
    <row r="106" spans="1:14">
      <c r="A106" s="5"/>
      <c r="B106" s="5"/>
      <c r="C106" s="5"/>
      <c r="K106" s="16"/>
      <c r="L106" s="16" t="s">
        <v>19</v>
      </c>
      <c r="M106" s="16">
        <v>-60</v>
      </c>
      <c r="N106" s="16">
        <v>-41.3</v>
      </c>
    </row>
    <row r="107" spans="1:14">
      <c r="A107" s="5"/>
      <c r="B107" s="5"/>
      <c r="C107" s="5"/>
      <c r="K107" s="16"/>
      <c r="L107" s="16" t="s">
        <v>20</v>
      </c>
      <c r="M107" s="16">
        <v>-59</v>
      </c>
      <c r="N107" s="16">
        <v>-29</v>
      </c>
    </row>
    <row r="108" spans="1:14">
      <c r="A108" s="5"/>
      <c r="B108" s="5"/>
      <c r="C108" s="5"/>
      <c r="K108" s="16"/>
      <c r="L108" s="16" t="s">
        <v>21</v>
      </c>
      <c r="M108" s="16">
        <v>-151</v>
      </c>
      <c r="N108" s="16">
        <v>79.2</v>
      </c>
    </row>
    <row r="109" spans="1:14">
      <c r="A109" s="5"/>
      <c r="B109" s="5"/>
      <c r="C109" s="5"/>
      <c r="K109" s="16"/>
      <c r="L109" s="16" t="s">
        <v>17</v>
      </c>
      <c r="M109" s="16">
        <v>-60.6</v>
      </c>
      <c r="N109" s="16">
        <v>-36.6</v>
      </c>
    </row>
    <row r="110" spans="1:14">
      <c r="A110" s="5"/>
      <c r="B110" s="5"/>
      <c r="C110" s="5"/>
      <c r="K110" s="16"/>
      <c r="L110" s="16" t="s">
        <v>18</v>
      </c>
      <c r="M110" s="16">
        <v>-60</v>
      </c>
      <c r="N110" s="16">
        <v>-39.9</v>
      </c>
    </row>
    <row r="111" spans="1:14">
      <c r="A111" s="5"/>
      <c r="B111" s="5"/>
      <c r="C111" s="5"/>
      <c r="K111" s="16"/>
      <c r="L111" s="16" t="s">
        <v>19</v>
      </c>
      <c r="M111" s="16">
        <v>-61.7</v>
      </c>
      <c r="N111" s="16">
        <v>-43.5</v>
      </c>
    </row>
    <row r="112" spans="1:14">
      <c r="A112" s="5"/>
      <c r="B112" s="5"/>
      <c r="C112" s="5"/>
      <c r="K112" s="16"/>
      <c r="L112" s="16" t="s">
        <v>20</v>
      </c>
      <c r="M112" s="16">
        <v>-93.5</v>
      </c>
      <c r="N112" s="16">
        <v>15.3</v>
      </c>
    </row>
    <row r="113" spans="1:14">
      <c r="A113" s="5"/>
      <c r="B113" s="5"/>
      <c r="C113" s="5"/>
      <c r="K113" s="16"/>
      <c r="L113" s="16" t="s">
        <v>21</v>
      </c>
      <c r="M113" s="16">
        <v>-62.4</v>
      </c>
      <c r="N113" s="16">
        <v>-23.8</v>
      </c>
    </row>
    <row r="114" spans="1:14">
      <c r="A114" s="5"/>
      <c r="B114" s="5"/>
      <c r="C114" s="5"/>
      <c r="K114" s="16"/>
      <c r="L114" s="16" t="s">
        <v>17</v>
      </c>
      <c r="M114" s="16">
        <v>-66</v>
      </c>
      <c r="N114" s="16">
        <v>-13.5</v>
      </c>
    </row>
    <row r="115" spans="1:14">
      <c r="A115" s="5"/>
      <c r="B115" s="5"/>
      <c r="C115" s="5"/>
      <c r="K115" s="16"/>
      <c r="L115" s="16" t="s">
        <v>18</v>
      </c>
      <c r="M115" s="16">
        <v>-69.099999999999994</v>
      </c>
      <c r="N115" s="16">
        <v>-9.5</v>
      </c>
    </row>
    <row r="116" spans="1:14">
      <c r="A116" s="5"/>
      <c r="B116" s="5"/>
      <c r="C116" s="5"/>
      <c r="K116" s="16"/>
      <c r="L116" s="16" t="s">
        <v>19</v>
      </c>
      <c r="M116" s="16">
        <v>-53.3</v>
      </c>
      <c r="N116" s="16">
        <v>-32.700000000000003</v>
      </c>
    </row>
    <row r="117" spans="1:14">
      <c r="A117" s="5"/>
      <c r="B117" s="5"/>
      <c r="C117" s="5"/>
      <c r="K117" s="16"/>
      <c r="L117" s="16" t="s">
        <v>20</v>
      </c>
      <c r="M117" s="16">
        <v>52.2</v>
      </c>
      <c r="N117" s="16">
        <v>24.2</v>
      </c>
    </row>
    <row r="118" spans="1:14">
      <c r="A118" s="5"/>
      <c r="B118" s="5"/>
      <c r="C118" s="5"/>
      <c r="K118" s="16"/>
      <c r="L118" s="16" t="s">
        <v>21</v>
      </c>
      <c r="M118" s="16">
        <v>-104.6</v>
      </c>
      <c r="N118" s="16">
        <v>-17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D6554-DA48-0D45-9014-899BD120D392}">
  <dimension ref="A1:T106"/>
  <sheetViews>
    <sheetView workbookViewId="0">
      <selection activeCell="C6" sqref="C6"/>
    </sheetView>
  </sheetViews>
  <sheetFormatPr baseColWidth="10" defaultRowHeight="15"/>
  <cols>
    <col min="1" max="1" width="21.5" style="5" customWidth="1"/>
    <col min="2" max="2" width="14.33203125" style="5" customWidth="1"/>
    <col min="3" max="3" width="20.5" style="5" customWidth="1"/>
    <col min="4" max="4" width="17.6640625" style="5" customWidth="1"/>
    <col min="5" max="5" width="18" style="5" customWidth="1"/>
    <col min="6" max="9" width="10.83203125" style="5"/>
    <col min="10" max="10" width="5.5" style="5" customWidth="1"/>
    <col min="11" max="11" width="17.6640625" style="5" customWidth="1"/>
    <col min="12" max="16384" width="10.83203125" style="5"/>
  </cols>
  <sheetData>
    <row r="1" spans="1:20" customFormat="1" ht="20">
      <c r="A1" s="21" t="s">
        <v>52</v>
      </c>
      <c r="C1" t="s">
        <v>53</v>
      </c>
    </row>
    <row r="2" spans="1:20">
      <c r="A2" s="14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>
      <c r="B3" s="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6">
      <c r="S4" s="1"/>
      <c r="T4" s="1"/>
    </row>
    <row r="5" spans="1:20" ht="16">
      <c r="A5" s="5" t="s">
        <v>22</v>
      </c>
      <c r="B5" s="19" t="s">
        <v>59</v>
      </c>
      <c r="C5" s="19" t="s">
        <v>60</v>
      </c>
      <c r="D5"/>
      <c r="E5"/>
      <c r="F5"/>
      <c r="G5"/>
      <c r="H5"/>
      <c r="I5"/>
      <c r="J5"/>
      <c r="K5" s="5" t="s">
        <v>23</v>
      </c>
      <c r="L5" s="19" t="s">
        <v>59</v>
      </c>
      <c r="M5" s="19" t="s">
        <v>60</v>
      </c>
      <c r="S5" s="1"/>
      <c r="T5" s="1"/>
    </row>
    <row r="6" spans="1:20" ht="16">
      <c r="A6" s="5" t="s">
        <v>24</v>
      </c>
      <c r="B6" s="5">
        <v>-75.5</v>
      </c>
      <c r="C6" s="5">
        <v>162.9</v>
      </c>
      <c r="D6"/>
      <c r="E6"/>
      <c r="F6"/>
      <c r="G6"/>
      <c r="H6"/>
      <c r="I6"/>
      <c r="J6"/>
      <c r="K6" s="5" t="s">
        <v>25</v>
      </c>
      <c r="L6" s="5">
        <v>-57.3</v>
      </c>
      <c r="M6" s="5">
        <v>142.6</v>
      </c>
      <c r="S6" s="1"/>
      <c r="T6" s="1"/>
    </row>
    <row r="7" spans="1:20" ht="16">
      <c r="A7" s="5" t="s">
        <v>26</v>
      </c>
      <c r="B7" s="5">
        <v>-56.2</v>
      </c>
      <c r="C7" s="5">
        <v>143.1</v>
      </c>
      <c r="D7"/>
      <c r="E7"/>
      <c r="F7"/>
      <c r="G7"/>
      <c r="H7"/>
      <c r="I7"/>
      <c r="J7"/>
      <c r="K7" s="5" t="s">
        <v>27</v>
      </c>
      <c r="L7" s="5">
        <v>-64.099999999999994</v>
      </c>
      <c r="M7" s="5">
        <v>-30.2</v>
      </c>
      <c r="S7" s="1"/>
      <c r="T7" s="1"/>
    </row>
    <row r="8" spans="1:20" ht="16">
      <c r="A8" s="5" t="s">
        <v>28</v>
      </c>
      <c r="B8" s="5">
        <v>-74.7</v>
      </c>
      <c r="C8" s="5">
        <v>148.80000000000001</v>
      </c>
      <c r="D8"/>
      <c r="E8"/>
      <c r="F8"/>
      <c r="G8"/>
      <c r="H8"/>
      <c r="I8"/>
      <c r="J8"/>
      <c r="K8" s="5" t="s">
        <v>29</v>
      </c>
      <c r="L8" s="5">
        <v>-59.4</v>
      </c>
      <c r="M8" s="5">
        <v>137</v>
      </c>
      <c r="S8" s="1"/>
      <c r="T8" s="1"/>
    </row>
    <row r="9" spans="1:20" ht="16">
      <c r="A9" s="5" t="s">
        <v>24</v>
      </c>
      <c r="B9" s="5">
        <v>-73.8</v>
      </c>
      <c r="C9" s="5">
        <v>159.69999999999999</v>
      </c>
      <c r="D9"/>
      <c r="E9"/>
      <c r="F9"/>
      <c r="G9"/>
      <c r="H9"/>
      <c r="I9"/>
      <c r="J9"/>
      <c r="K9" s="5" t="s">
        <v>30</v>
      </c>
      <c r="L9" s="5">
        <v>-58.2</v>
      </c>
      <c r="M9" s="5">
        <v>142</v>
      </c>
      <c r="S9" s="1"/>
      <c r="T9" s="1"/>
    </row>
    <row r="10" spans="1:20" ht="16">
      <c r="A10" s="5" t="s">
        <v>26</v>
      </c>
      <c r="B10" s="5">
        <v>-69.599999999999994</v>
      </c>
      <c r="C10" s="5">
        <v>156.1</v>
      </c>
      <c r="D10"/>
      <c r="E10"/>
      <c r="F10"/>
      <c r="G10"/>
      <c r="H10"/>
      <c r="I10"/>
      <c r="J10"/>
      <c r="K10" s="5" t="s">
        <v>25</v>
      </c>
      <c r="L10" s="5">
        <v>-71.099999999999994</v>
      </c>
      <c r="M10" s="5">
        <v>152.4</v>
      </c>
      <c r="S10" s="1"/>
      <c r="T10" s="1"/>
    </row>
    <row r="11" spans="1:20" ht="16">
      <c r="A11" s="5" t="s">
        <v>28</v>
      </c>
      <c r="B11" s="5">
        <v>-79.5</v>
      </c>
      <c r="C11" s="5">
        <v>155.9</v>
      </c>
      <c r="D11"/>
      <c r="E11"/>
      <c r="F11"/>
      <c r="G11"/>
      <c r="H11"/>
      <c r="I11"/>
      <c r="J11"/>
      <c r="K11" s="5" t="s">
        <v>27</v>
      </c>
      <c r="L11" s="5">
        <v>-70.7</v>
      </c>
      <c r="M11" s="5">
        <v>-33.6</v>
      </c>
      <c r="S11" s="1"/>
      <c r="T11" s="1"/>
    </row>
    <row r="12" spans="1:20" ht="16">
      <c r="A12" s="5" t="s">
        <v>24</v>
      </c>
      <c r="B12" s="5">
        <v>-71.3</v>
      </c>
      <c r="C12" s="5">
        <v>157.1</v>
      </c>
      <c r="D12"/>
      <c r="E12"/>
      <c r="F12"/>
      <c r="G12"/>
      <c r="H12"/>
      <c r="I12"/>
      <c r="J12"/>
      <c r="K12" s="5" t="s">
        <v>29</v>
      </c>
      <c r="L12" s="5">
        <v>-62.1</v>
      </c>
      <c r="M12" s="5">
        <v>141.80000000000001</v>
      </c>
      <c r="S12" s="1"/>
      <c r="T12" s="1"/>
    </row>
    <row r="13" spans="1:20" ht="16">
      <c r="A13" s="5" t="s">
        <v>26</v>
      </c>
      <c r="B13" s="5">
        <v>-70.599999999999994</v>
      </c>
      <c r="C13" s="5">
        <v>157.9</v>
      </c>
      <c r="D13"/>
      <c r="E13"/>
      <c r="F13"/>
      <c r="G13"/>
      <c r="H13"/>
      <c r="I13"/>
      <c r="J13"/>
      <c r="K13" s="5" t="s">
        <v>30</v>
      </c>
      <c r="L13" s="5">
        <v>-58.5</v>
      </c>
      <c r="M13" s="5">
        <v>142.69999999999999</v>
      </c>
      <c r="S13" s="1"/>
      <c r="T13" s="1"/>
    </row>
    <row r="14" spans="1:20" ht="16">
      <c r="A14" s="5" t="s">
        <v>28</v>
      </c>
      <c r="B14" s="5">
        <v>-72.599999999999994</v>
      </c>
      <c r="C14" s="5">
        <v>162.9</v>
      </c>
      <c r="D14"/>
      <c r="E14"/>
      <c r="F14"/>
      <c r="G14"/>
      <c r="H14"/>
      <c r="I14"/>
      <c r="J14"/>
      <c r="K14" s="5" t="s">
        <v>25</v>
      </c>
      <c r="L14" s="5">
        <v>-56.4</v>
      </c>
      <c r="M14" s="5">
        <v>142.30000000000001</v>
      </c>
      <c r="S14" s="1"/>
      <c r="T14" s="1"/>
    </row>
    <row r="15" spans="1:20" ht="16">
      <c r="A15" s="5" t="s">
        <v>24</v>
      </c>
      <c r="B15" s="5">
        <v>-70.7</v>
      </c>
      <c r="C15" s="5">
        <v>160.80000000000001</v>
      </c>
      <c r="D15"/>
      <c r="E15"/>
      <c r="F15"/>
      <c r="G15"/>
      <c r="H15"/>
      <c r="I15"/>
      <c r="J15"/>
      <c r="K15" s="5" t="s">
        <v>27</v>
      </c>
      <c r="L15" s="5">
        <v>-84.9</v>
      </c>
      <c r="M15" s="5">
        <v>-47.3</v>
      </c>
      <c r="S15" s="1"/>
      <c r="T15" s="1"/>
    </row>
    <row r="16" spans="1:20" ht="16">
      <c r="A16" s="5" t="s">
        <v>26</v>
      </c>
      <c r="B16" s="5">
        <v>-57.1</v>
      </c>
      <c r="C16" s="5">
        <v>148.6</v>
      </c>
      <c r="D16"/>
      <c r="E16"/>
      <c r="F16"/>
      <c r="G16"/>
      <c r="H16"/>
      <c r="I16"/>
      <c r="J16"/>
      <c r="K16" s="5" t="s">
        <v>29</v>
      </c>
      <c r="L16" s="5">
        <v>-60</v>
      </c>
      <c r="M16" s="5">
        <v>142.69999999999999</v>
      </c>
      <c r="S16" s="1"/>
      <c r="T16" s="1"/>
    </row>
    <row r="17" spans="1:20" ht="16">
      <c r="A17" s="5" t="s">
        <v>28</v>
      </c>
      <c r="B17" s="5">
        <v>-73.900000000000006</v>
      </c>
      <c r="C17" s="5">
        <v>171.2</v>
      </c>
      <c r="D17"/>
      <c r="E17"/>
      <c r="F17"/>
      <c r="G17"/>
      <c r="H17"/>
      <c r="I17"/>
      <c r="J17"/>
      <c r="K17" s="5" t="s">
        <v>30</v>
      </c>
      <c r="L17" s="5">
        <v>-58.5</v>
      </c>
      <c r="M17" s="5">
        <v>143.19999999999999</v>
      </c>
      <c r="S17" s="1"/>
      <c r="T17" s="1"/>
    </row>
    <row r="18" spans="1:20" ht="16">
      <c r="A18" s="5" t="s">
        <v>24</v>
      </c>
      <c r="B18" s="5">
        <v>-59.5</v>
      </c>
      <c r="C18" s="5">
        <v>150.69999999999999</v>
      </c>
      <c r="D18"/>
      <c r="E18"/>
      <c r="F18"/>
      <c r="G18"/>
      <c r="H18"/>
      <c r="I18"/>
      <c r="J18"/>
      <c r="K18" s="5" t="s">
        <v>25</v>
      </c>
      <c r="L18" s="5">
        <v>-61.6</v>
      </c>
      <c r="M18" s="5">
        <v>141</v>
      </c>
      <c r="S18" s="1"/>
      <c r="T18" s="1"/>
    </row>
    <row r="19" spans="1:20" ht="16">
      <c r="A19" s="5" t="s">
        <v>26</v>
      </c>
      <c r="B19" s="5">
        <v>-69.599999999999994</v>
      </c>
      <c r="C19" s="5">
        <v>155.9</v>
      </c>
      <c r="D19"/>
      <c r="E19"/>
      <c r="F19"/>
      <c r="G19"/>
      <c r="H19"/>
      <c r="I19"/>
      <c r="J19"/>
      <c r="K19" s="5" t="s">
        <v>27</v>
      </c>
      <c r="L19" s="5">
        <v>-68.7</v>
      </c>
      <c r="M19" s="5">
        <v>-91.7</v>
      </c>
      <c r="S19" s="1"/>
      <c r="T19" s="1"/>
    </row>
    <row r="20" spans="1:20" ht="16">
      <c r="A20" s="5" t="s">
        <v>28</v>
      </c>
      <c r="B20" s="5">
        <v>-79.2</v>
      </c>
      <c r="C20" s="5">
        <v>154.9</v>
      </c>
      <c r="D20"/>
      <c r="E20"/>
      <c r="F20"/>
      <c r="G20"/>
      <c r="H20"/>
      <c r="I20"/>
      <c r="J20"/>
      <c r="K20" s="5" t="s">
        <v>29</v>
      </c>
      <c r="L20" s="5">
        <v>-68.099999999999994</v>
      </c>
      <c r="M20" s="5">
        <v>163</v>
      </c>
      <c r="S20" s="1"/>
      <c r="T20" s="1"/>
    </row>
    <row r="21" spans="1:20" ht="16">
      <c r="A21" s="5" t="s">
        <v>24</v>
      </c>
      <c r="B21" s="5">
        <v>-71.3</v>
      </c>
      <c r="C21" s="5">
        <v>158.4</v>
      </c>
      <c r="D21"/>
      <c r="E21"/>
      <c r="F21"/>
      <c r="G21"/>
      <c r="H21"/>
      <c r="I21"/>
      <c r="J21"/>
      <c r="K21" s="5" t="s">
        <v>30</v>
      </c>
      <c r="L21" s="5">
        <v>-69.2</v>
      </c>
      <c r="M21" s="5">
        <v>152.80000000000001</v>
      </c>
      <c r="S21" s="1"/>
      <c r="T21" s="1"/>
    </row>
    <row r="22" spans="1:20" ht="16">
      <c r="A22" s="5" t="s">
        <v>26</v>
      </c>
      <c r="B22" s="5">
        <v>-70.599999999999994</v>
      </c>
      <c r="C22" s="5">
        <v>157.5</v>
      </c>
      <c r="D22"/>
      <c r="E22"/>
      <c r="F22"/>
      <c r="G22"/>
      <c r="H22"/>
      <c r="I22"/>
      <c r="J22"/>
      <c r="K22" s="5" t="s">
        <v>25</v>
      </c>
      <c r="L22" s="5">
        <v>-71</v>
      </c>
      <c r="M22" s="5">
        <v>152.9</v>
      </c>
      <c r="S22" s="1"/>
      <c r="T22" s="1"/>
    </row>
    <row r="23" spans="1:20" ht="16">
      <c r="A23" s="5" t="s">
        <v>28</v>
      </c>
      <c r="B23" s="5">
        <v>-77.8</v>
      </c>
      <c r="C23" s="5">
        <v>161.1</v>
      </c>
      <c r="D23"/>
      <c r="E23"/>
      <c r="F23"/>
      <c r="G23"/>
      <c r="H23"/>
      <c r="I23"/>
      <c r="J23"/>
      <c r="K23" s="5" t="s">
        <v>27</v>
      </c>
      <c r="L23" s="5">
        <v>-84.8</v>
      </c>
      <c r="M23" s="5">
        <v>-48</v>
      </c>
      <c r="S23" s="1"/>
      <c r="T23" s="1"/>
    </row>
    <row r="24" spans="1:20" ht="16">
      <c r="A24" s="5" t="s">
        <v>24</v>
      </c>
      <c r="B24" s="5">
        <v>-84.5</v>
      </c>
      <c r="C24" s="5">
        <v>129.4</v>
      </c>
      <c r="D24"/>
      <c r="E24"/>
      <c r="F24"/>
      <c r="G24"/>
      <c r="H24"/>
      <c r="I24"/>
      <c r="J24"/>
      <c r="K24" s="5" t="s">
        <v>29</v>
      </c>
      <c r="L24" s="5">
        <v>-60.4</v>
      </c>
      <c r="M24" s="5">
        <v>142.4</v>
      </c>
      <c r="S24" s="1"/>
      <c r="T24" s="1"/>
    </row>
    <row r="25" spans="1:20">
      <c r="A25" s="5" t="s">
        <v>26</v>
      </c>
      <c r="B25" s="5">
        <v>-73.099999999999994</v>
      </c>
      <c r="C25" s="5">
        <v>159.9</v>
      </c>
      <c r="D25"/>
      <c r="E25"/>
      <c r="F25"/>
      <c r="G25"/>
      <c r="H25"/>
      <c r="I25"/>
      <c r="J25"/>
      <c r="K25" s="5" t="s">
        <v>30</v>
      </c>
      <c r="L25" s="5">
        <v>-70.400000000000006</v>
      </c>
      <c r="M25" s="5">
        <v>153.1</v>
      </c>
      <c r="S25" s="6"/>
      <c r="T25" s="6"/>
    </row>
    <row r="26" spans="1:20">
      <c r="A26" s="5" t="s">
        <v>28</v>
      </c>
      <c r="B26" s="5">
        <v>-73.8</v>
      </c>
      <c r="C26" s="5">
        <v>168.5</v>
      </c>
      <c r="D26"/>
      <c r="E26"/>
      <c r="F26"/>
      <c r="G26"/>
      <c r="H26"/>
      <c r="I26"/>
      <c r="J26"/>
      <c r="K26" s="5" t="s">
        <v>25</v>
      </c>
      <c r="L26" s="5">
        <v>-70.5</v>
      </c>
      <c r="M26" s="5">
        <v>149.69999999999999</v>
      </c>
      <c r="S26" s="6"/>
      <c r="T26" s="6"/>
    </row>
    <row r="27" spans="1:20">
      <c r="A27" s="5" t="s">
        <v>24</v>
      </c>
      <c r="B27" s="5">
        <v>-71.3</v>
      </c>
      <c r="C27" s="5">
        <v>159.30000000000001</v>
      </c>
      <c r="D27"/>
      <c r="E27"/>
      <c r="F27"/>
      <c r="G27"/>
      <c r="H27"/>
      <c r="I27"/>
      <c r="J27"/>
      <c r="K27" s="5" t="s">
        <v>27</v>
      </c>
      <c r="L27" s="5">
        <v>-67.2</v>
      </c>
      <c r="M27" s="5">
        <v>-153.80000000000001</v>
      </c>
      <c r="S27" s="6"/>
      <c r="T27" s="6"/>
    </row>
    <row r="28" spans="1:20">
      <c r="A28" s="5" t="s">
        <v>26</v>
      </c>
      <c r="B28" s="5">
        <v>-57.6</v>
      </c>
      <c r="C28" s="5">
        <v>148.69999999999999</v>
      </c>
      <c r="D28"/>
      <c r="E28"/>
      <c r="F28"/>
      <c r="G28"/>
      <c r="H28"/>
      <c r="I28"/>
      <c r="J28"/>
      <c r="K28" s="5" t="s">
        <v>29</v>
      </c>
      <c r="L28" s="5">
        <v>-61.6</v>
      </c>
      <c r="M28" s="5">
        <v>146.4</v>
      </c>
      <c r="S28" s="6"/>
      <c r="T28" s="6"/>
    </row>
    <row r="29" spans="1:20">
      <c r="A29" s="5" t="s">
        <v>28</v>
      </c>
      <c r="B29" s="5">
        <v>-70.8</v>
      </c>
      <c r="C29" s="5">
        <v>161.30000000000001</v>
      </c>
      <c r="D29"/>
      <c r="E29"/>
      <c r="F29"/>
      <c r="G29"/>
      <c r="H29"/>
      <c r="I29"/>
      <c r="J29"/>
      <c r="K29" s="5" t="s">
        <v>30</v>
      </c>
      <c r="L29" s="5">
        <v>-57.9</v>
      </c>
      <c r="M29" s="5">
        <v>142</v>
      </c>
      <c r="S29" s="6"/>
      <c r="T29" s="6"/>
    </row>
    <row r="30" spans="1:20">
      <c r="A30" s="5" t="s">
        <v>24</v>
      </c>
      <c r="B30" s="5">
        <v>-58.2</v>
      </c>
      <c r="C30" s="5">
        <v>150.9</v>
      </c>
      <c r="D30"/>
      <c r="E30"/>
      <c r="F30"/>
      <c r="G30"/>
      <c r="H30"/>
      <c r="I30"/>
      <c r="J30"/>
      <c r="K30" s="5" t="s">
        <v>25</v>
      </c>
      <c r="L30" s="5">
        <v>-70.599999999999994</v>
      </c>
      <c r="M30" s="5">
        <v>150.80000000000001</v>
      </c>
      <c r="S30" s="6"/>
      <c r="T30" s="6"/>
    </row>
    <row r="31" spans="1:20">
      <c r="A31" s="5" t="s">
        <v>26</v>
      </c>
      <c r="B31" s="5">
        <v>-69.099999999999994</v>
      </c>
      <c r="C31" s="5">
        <v>157.19999999999999</v>
      </c>
      <c r="D31"/>
      <c r="E31"/>
      <c r="F31"/>
      <c r="G31"/>
      <c r="H31"/>
      <c r="I31"/>
      <c r="J31"/>
      <c r="K31" s="5" t="s">
        <v>27</v>
      </c>
      <c r="L31" s="5">
        <v>-56.1</v>
      </c>
      <c r="M31" s="5">
        <v>-41.5</v>
      </c>
      <c r="S31" s="6"/>
      <c r="T31" s="6"/>
    </row>
    <row r="32" spans="1:20">
      <c r="A32" s="5" t="s">
        <v>28</v>
      </c>
      <c r="B32" s="5">
        <v>-78.099999999999994</v>
      </c>
      <c r="C32" s="5">
        <v>156.19999999999999</v>
      </c>
      <c r="D32"/>
      <c r="E32"/>
      <c r="F32"/>
      <c r="G32"/>
      <c r="H32"/>
      <c r="I32"/>
      <c r="J32"/>
      <c r="K32" s="5" t="s">
        <v>29</v>
      </c>
      <c r="L32" s="5">
        <v>-60.1</v>
      </c>
      <c r="M32" s="5">
        <v>138.1</v>
      </c>
      <c r="S32" s="6"/>
      <c r="T32" s="6"/>
    </row>
    <row r="33" spans="1:20">
      <c r="A33" s="5" t="s">
        <v>24</v>
      </c>
      <c r="B33" s="5">
        <v>-54.8</v>
      </c>
      <c r="C33" s="5">
        <v>150.5</v>
      </c>
      <c r="D33"/>
      <c r="E33"/>
      <c r="F33"/>
      <c r="G33"/>
      <c r="H33"/>
      <c r="I33"/>
      <c r="J33"/>
      <c r="K33" s="5" t="s">
        <v>30</v>
      </c>
      <c r="L33" s="5">
        <v>-58.4</v>
      </c>
      <c r="M33" s="5">
        <v>143.5</v>
      </c>
      <c r="S33" s="6"/>
      <c r="T33" s="6"/>
    </row>
    <row r="34" spans="1:20">
      <c r="A34" s="5" t="s">
        <v>26</v>
      </c>
      <c r="B34" s="5">
        <v>-67.5</v>
      </c>
      <c r="C34" s="5">
        <v>153.1</v>
      </c>
      <c r="D34"/>
      <c r="E34"/>
      <c r="F34"/>
      <c r="G34"/>
      <c r="H34"/>
      <c r="I34"/>
      <c r="J34"/>
      <c r="K34" s="5" t="s">
        <v>25</v>
      </c>
      <c r="L34" s="5">
        <v>-70</v>
      </c>
      <c r="M34" s="5">
        <v>153.19999999999999</v>
      </c>
      <c r="S34" s="6"/>
      <c r="T34" s="6"/>
    </row>
    <row r="35" spans="1:20">
      <c r="A35" s="5" t="s">
        <v>28</v>
      </c>
      <c r="B35" s="5">
        <v>-77.5</v>
      </c>
      <c r="C35" s="5">
        <v>147.9</v>
      </c>
      <c r="D35"/>
      <c r="E35"/>
      <c r="F35"/>
      <c r="G35"/>
      <c r="H35"/>
      <c r="I35"/>
      <c r="J35"/>
      <c r="K35" s="5" t="s">
        <v>27</v>
      </c>
      <c r="L35" s="5">
        <v>-70.5</v>
      </c>
      <c r="M35" s="5">
        <v>-92.8</v>
      </c>
      <c r="S35" s="6"/>
      <c r="T35" s="6"/>
    </row>
    <row r="36" spans="1:20">
      <c r="A36" s="5" t="s">
        <v>24</v>
      </c>
      <c r="B36" s="5">
        <v>-73.3</v>
      </c>
      <c r="C36" s="5">
        <v>160.19999999999999</v>
      </c>
      <c r="D36"/>
      <c r="E36"/>
      <c r="F36"/>
      <c r="G36"/>
      <c r="H36"/>
      <c r="I36"/>
      <c r="J36"/>
      <c r="K36" s="5" t="s">
        <v>29</v>
      </c>
      <c r="L36" s="5">
        <v>-65.3</v>
      </c>
      <c r="M36" s="5">
        <v>159.6</v>
      </c>
      <c r="S36" s="6"/>
      <c r="T36" s="6"/>
    </row>
    <row r="37" spans="1:20">
      <c r="A37" s="5" t="s">
        <v>26</v>
      </c>
      <c r="B37" s="5">
        <v>-70</v>
      </c>
      <c r="C37" s="5">
        <v>157.30000000000001</v>
      </c>
      <c r="D37"/>
      <c r="E37"/>
      <c r="F37"/>
      <c r="G37"/>
      <c r="H37"/>
      <c r="I37"/>
      <c r="J37"/>
      <c r="K37" s="5" t="s">
        <v>30</v>
      </c>
      <c r="L37" s="5">
        <v>-68.900000000000006</v>
      </c>
      <c r="M37" s="5">
        <v>150.19999999999999</v>
      </c>
      <c r="S37" s="6"/>
      <c r="T37" s="6"/>
    </row>
    <row r="38" spans="1:20">
      <c r="A38" s="5" t="s">
        <v>28</v>
      </c>
      <c r="B38" s="5">
        <v>-74.2</v>
      </c>
      <c r="C38" s="5">
        <v>171.8</v>
      </c>
      <c r="D38"/>
      <c r="E38"/>
      <c r="F38"/>
      <c r="G38"/>
      <c r="H38"/>
      <c r="I38"/>
      <c r="J38"/>
      <c r="K38" s="5" t="s">
        <v>25</v>
      </c>
      <c r="L38" s="5">
        <v>-57.6</v>
      </c>
      <c r="M38" s="5">
        <v>143.19999999999999</v>
      </c>
      <c r="S38" s="6"/>
      <c r="T38" s="6"/>
    </row>
    <row r="39" spans="1:20">
      <c r="A39" s="5" t="s">
        <v>24</v>
      </c>
      <c r="B39" s="5">
        <v>-73.400000000000006</v>
      </c>
      <c r="C39" s="5">
        <v>155.6</v>
      </c>
      <c r="D39"/>
      <c r="E39"/>
      <c r="F39"/>
      <c r="G39"/>
      <c r="H39"/>
      <c r="I39"/>
      <c r="J39"/>
      <c r="K39" s="5" t="s">
        <v>27</v>
      </c>
      <c r="L39" s="5">
        <v>-85</v>
      </c>
      <c r="M39" s="5">
        <v>-47.1</v>
      </c>
      <c r="S39" s="6"/>
      <c r="T39" s="6"/>
    </row>
    <row r="40" spans="1:20">
      <c r="A40" s="5" t="s">
        <v>26</v>
      </c>
      <c r="B40" s="5">
        <v>-72.3</v>
      </c>
      <c r="C40" s="5">
        <v>156.69999999999999</v>
      </c>
      <c r="D40"/>
      <c r="E40"/>
      <c r="F40"/>
      <c r="G40"/>
      <c r="H40"/>
      <c r="I40"/>
      <c r="J40"/>
      <c r="K40" s="5" t="s">
        <v>29</v>
      </c>
      <c r="L40" s="5">
        <v>-60.3</v>
      </c>
      <c r="M40" s="5">
        <v>142.19999999999999</v>
      </c>
      <c r="S40" s="6"/>
      <c r="T40" s="6"/>
    </row>
    <row r="41" spans="1:20">
      <c r="A41" s="5" t="s">
        <v>28</v>
      </c>
      <c r="B41" s="5">
        <v>-72</v>
      </c>
      <c r="C41" s="5">
        <v>160.6</v>
      </c>
      <c r="D41"/>
      <c r="E41"/>
      <c r="F41"/>
      <c r="G41"/>
      <c r="H41"/>
      <c r="I41"/>
      <c r="J41"/>
      <c r="K41" s="5" t="s">
        <v>30</v>
      </c>
      <c r="L41" s="5">
        <v>-70.3</v>
      </c>
      <c r="M41" s="5">
        <v>152.80000000000001</v>
      </c>
      <c r="S41" s="6"/>
      <c r="T41" s="6"/>
    </row>
    <row r="42" spans="1:20">
      <c r="A42" s="5" t="s">
        <v>24</v>
      </c>
      <c r="B42" s="5">
        <v>-58.7</v>
      </c>
      <c r="C42" s="5">
        <v>149.5</v>
      </c>
      <c r="D42"/>
      <c r="E42"/>
      <c r="F42"/>
      <c r="G42"/>
      <c r="H42"/>
      <c r="I42"/>
      <c r="J42"/>
      <c r="K42" s="5" t="s">
        <v>25</v>
      </c>
      <c r="L42" s="5">
        <v>-57.7</v>
      </c>
      <c r="M42" s="5">
        <v>143.30000000000001</v>
      </c>
      <c r="S42" s="6"/>
      <c r="T42" s="6"/>
    </row>
    <row r="43" spans="1:20">
      <c r="A43" s="5" t="s">
        <v>26</v>
      </c>
      <c r="B43" s="5">
        <v>-70.599999999999994</v>
      </c>
      <c r="C43" s="5">
        <v>157.69999999999999</v>
      </c>
      <c r="D43"/>
      <c r="E43"/>
      <c r="F43"/>
      <c r="G43"/>
      <c r="H43"/>
      <c r="I43"/>
      <c r="J43"/>
      <c r="K43" s="5" t="s">
        <v>27</v>
      </c>
      <c r="L43" s="5">
        <v>-66.2</v>
      </c>
      <c r="M43" s="5">
        <v>-29</v>
      </c>
      <c r="S43" s="6"/>
      <c r="T43" s="6"/>
    </row>
    <row r="44" spans="1:20">
      <c r="A44" s="5" t="s">
        <v>28</v>
      </c>
      <c r="B44" s="5">
        <v>-79.5</v>
      </c>
      <c r="C44" s="5">
        <v>174.4</v>
      </c>
      <c r="D44"/>
      <c r="E44"/>
      <c r="F44"/>
      <c r="G44"/>
      <c r="H44"/>
      <c r="I44"/>
      <c r="J44"/>
      <c r="K44" s="5" t="s">
        <v>29</v>
      </c>
      <c r="L44" s="5">
        <v>-59.3</v>
      </c>
      <c r="M44" s="5">
        <v>138.5</v>
      </c>
      <c r="S44" s="6"/>
      <c r="T44" s="6"/>
    </row>
    <row r="45" spans="1:20">
      <c r="A45" s="5" t="s">
        <v>24</v>
      </c>
      <c r="B45" s="5">
        <v>-71.7</v>
      </c>
      <c r="C45" s="5">
        <v>157.4</v>
      </c>
      <c r="D45"/>
      <c r="E45"/>
      <c r="F45"/>
      <c r="G45"/>
      <c r="H45"/>
      <c r="I45"/>
      <c r="J45"/>
      <c r="K45" s="5" t="s">
        <v>30</v>
      </c>
      <c r="L45" s="5">
        <v>-58.8</v>
      </c>
      <c r="M45" s="5">
        <v>144.30000000000001</v>
      </c>
      <c r="S45" s="6"/>
      <c r="T45" s="6"/>
    </row>
    <row r="46" spans="1:20">
      <c r="A46" s="5" t="s">
        <v>26</v>
      </c>
      <c r="B46" s="5">
        <v>-71</v>
      </c>
      <c r="C46" s="5">
        <v>156.80000000000001</v>
      </c>
      <c r="D46"/>
      <c r="E46"/>
      <c r="F46"/>
      <c r="G46"/>
      <c r="H46"/>
      <c r="I46"/>
      <c r="J46"/>
      <c r="K46" s="5" t="s">
        <v>25</v>
      </c>
      <c r="L46" s="5">
        <v>-70.400000000000006</v>
      </c>
      <c r="M46" s="5">
        <v>152.6</v>
      </c>
      <c r="S46" s="6"/>
      <c r="T46" s="6"/>
    </row>
    <row r="47" spans="1:20">
      <c r="A47" s="5" t="s">
        <v>28</v>
      </c>
      <c r="B47" s="5">
        <v>-80.3</v>
      </c>
      <c r="C47" s="5">
        <v>174.4</v>
      </c>
      <c r="D47"/>
      <c r="E47"/>
      <c r="F47"/>
      <c r="G47"/>
      <c r="H47"/>
      <c r="I47"/>
      <c r="J47"/>
      <c r="K47" s="5" t="s">
        <v>27</v>
      </c>
      <c r="L47" s="5">
        <v>-69.5</v>
      </c>
      <c r="M47" s="5">
        <v>-35.1</v>
      </c>
      <c r="S47" s="6"/>
      <c r="T47" s="6"/>
    </row>
    <row r="48" spans="1:20">
      <c r="A48" s="5" t="s">
        <v>24</v>
      </c>
      <c r="B48" s="5">
        <v>-58.4</v>
      </c>
      <c r="C48" s="5">
        <v>151.4</v>
      </c>
      <c r="D48"/>
      <c r="E48"/>
      <c r="F48"/>
      <c r="G48"/>
      <c r="H48"/>
      <c r="I48"/>
      <c r="J48"/>
      <c r="K48" s="5" t="s">
        <v>29</v>
      </c>
      <c r="L48" s="5">
        <v>-60.7</v>
      </c>
      <c r="M48" s="5">
        <v>140.30000000000001</v>
      </c>
    </row>
    <row r="49" spans="1:13">
      <c r="A49" s="5" t="s">
        <v>26</v>
      </c>
      <c r="B49" s="5">
        <v>-70.099999999999994</v>
      </c>
      <c r="C49" s="5">
        <v>161.6</v>
      </c>
      <c r="D49"/>
      <c r="E49"/>
      <c r="F49"/>
      <c r="G49"/>
      <c r="H49"/>
      <c r="I49"/>
      <c r="J49"/>
      <c r="K49" s="5" t="s">
        <v>30</v>
      </c>
      <c r="L49" s="5">
        <v>-58.7</v>
      </c>
      <c r="M49" s="5">
        <v>141.80000000000001</v>
      </c>
    </row>
    <row r="50" spans="1:13">
      <c r="A50" s="5" t="s">
        <v>28</v>
      </c>
      <c r="B50" s="5">
        <v>-79.900000000000006</v>
      </c>
      <c r="C50" s="5">
        <v>174.5</v>
      </c>
      <c r="D50"/>
      <c r="E50"/>
      <c r="F50"/>
      <c r="G50"/>
      <c r="H50"/>
      <c r="I50"/>
      <c r="J50"/>
      <c r="K50" s="5" t="s">
        <v>25</v>
      </c>
      <c r="L50" s="5">
        <v>-72.099999999999994</v>
      </c>
      <c r="M50" s="5">
        <v>158.30000000000001</v>
      </c>
    </row>
    <row r="51" spans="1:13">
      <c r="A51" s="5" t="s">
        <v>24</v>
      </c>
      <c r="B51" s="5">
        <v>-69.900000000000006</v>
      </c>
      <c r="C51" s="5">
        <v>157.1</v>
      </c>
      <c r="D51"/>
      <c r="E51"/>
      <c r="F51"/>
      <c r="G51"/>
      <c r="H51"/>
      <c r="I51"/>
      <c r="J51"/>
      <c r="K51" s="5" t="s">
        <v>27</v>
      </c>
      <c r="L51" s="5">
        <v>-79.099999999999994</v>
      </c>
      <c r="M51" s="5">
        <v>-82.8</v>
      </c>
    </row>
    <row r="52" spans="1:13">
      <c r="A52" s="5" t="s">
        <v>26</v>
      </c>
      <c r="B52" s="5">
        <v>-70.8</v>
      </c>
      <c r="C52" s="5">
        <v>158.69999999999999</v>
      </c>
      <c r="D52"/>
      <c r="E52"/>
      <c r="F52"/>
      <c r="G52"/>
      <c r="H52"/>
      <c r="I52"/>
      <c r="J52"/>
      <c r="K52" s="5" t="s">
        <v>29</v>
      </c>
      <c r="L52" s="5">
        <v>-61.5</v>
      </c>
      <c r="M52" s="5">
        <v>147.30000000000001</v>
      </c>
    </row>
    <row r="53" spans="1:13">
      <c r="A53" s="5" t="s">
        <v>28</v>
      </c>
      <c r="B53" s="5">
        <v>-70.900000000000006</v>
      </c>
      <c r="C53" s="5">
        <v>162.19999999999999</v>
      </c>
      <c r="D53"/>
      <c r="E53"/>
      <c r="F53"/>
      <c r="G53"/>
      <c r="H53"/>
      <c r="I53"/>
      <c r="J53"/>
      <c r="K53" s="5" t="s">
        <v>30</v>
      </c>
      <c r="L53" s="5">
        <v>-57.8</v>
      </c>
      <c r="M53" s="5">
        <v>140.1</v>
      </c>
    </row>
    <row r="54" spans="1:13">
      <c r="A54" s="5" t="s">
        <v>24</v>
      </c>
      <c r="B54" s="5">
        <v>-59</v>
      </c>
      <c r="C54" s="5">
        <v>151.19999999999999</v>
      </c>
      <c r="D54"/>
      <c r="E54"/>
      <c r="F54"/>
      <c r="G54"/>
      <c r="H54"/>
      <c r="I54"/>
      <c r="J54"/>
      <c r="K54" s="5" t="s">
        <v>25</v>
      </c>
      <c r="L54" s="5">
        <v>-59.1</v>
      </c>
      <c r="M54" s="5">
        <v>143</v>
      </c>
    </row>
    <row r="55" spans="1:13">
      <c r="A55" s="5" t="s">
        <v>26</v>
      </c>
      <c r="B55" s="5">
        <v>-57.1</v>
      </c>
      <c r="C55" s="5">
        <v>149.6</v>
      </c>
      <c r="D55"/>
      <c r="E55"/>
      <c r="F55"/>
      <c r="G55"/>
      <c r="H55"/>
      <c r="I55"/>
      <c r="J55"/>
      <c r="K55" s="5" t="s">
        <v>27</v>
      </c>
      <c r="L55" s="5">
        <v>-81.900000000000006</v>
      </c>
      <c r="M55" s="5">
        <v>-93.2</v>
      </c>
    </row>
    <row r="56" spans="1:13">
      <c r="A56" s="5" t="s">
        <v>28</v>
      </c>
      <c r="B56" s="5">
        <v>-70.2</v>
      </c>
      <c r="C56" s="5">
        <v>160.69999999999999</v>
      </c>
      <c r="D56"/>
      <c r="E56"/>
      <c r="F56"/>
      <c r="G56"/>
      <c r="H56"/>
      <c r="I56"/>
      <c r="J56"/>
      <c r="K56" s="5" t="s">
        <v>29</v>
      </c>
      <c r="L56" s="5">
        <v>-56.7</v>
      </c>
      <c r="M56" s="5">
        <v>129.4</v>
      </c>
    </row>
    <row r="57" spans="1:13">
      <c r="A57" s="5" t="s">
        <v>24</v>
      </c>
      <c r="B57" s="5">
        <v>-70.599999999999994</v>
      </c>
      <c r="C57" s="5">
        <v>156.69999999999999</v>
      </c>
      <c r="D57"/>
      <c r="E57"/>
      <c r="F57"/>
      <c r="G57"/>
      <c r="H57"/>
      <c r="I57"/>
      <c r="J57"/>
      <c r="K57" s="5" t="s">
        <v>30</v>
      </c>
      <c r="L57" s="5">
        <v>-58.2</v>
      </c>
      <c r="M57" s="5">
        <v>142.1</v>
      </c>
    </row>
    <row r="58" spans="1:13">
      <c r="A58" s="5" t="s">
        <v>26</v>
      </c>
      <c r="B58" s="5">
        <v>-71.3</v>
      </c>
      <c r="C58" s="5">
        <v>158.30000000000001</v>
      </c>
      <c r="D58"/>
      <c r="E58"/>
      <c r="F58"/>
      <c r="G58"/>
      <c r="H58"/>
      <c r="I58"/>
      <c r="J58"/>
      <c r="K58" s="5" t="s">
        <v>25</v>
      </c>
      <c r="L58" s="5">
        <v>-71.3</v>
      </c>
      <c r="M58" s="5">
        <v>153.4</v>
      </c>
    </row>
    <row r="59" spans="1:13">
      <c r="A59" s="5" t="s">
        <v>28</v>
      </c>
      <c r="B59" s="5">
        <v>-71.3</v>
      </c>
      <c r="C59" s="5">
        <v>164</v>
      </c>
      <c r="D59"/>
      <c r="E59"/>
      <c r="F59"/>
      <c r="G59"/>
      <c r="H59"/>
      <c r="I59"/>
      <c r="J59"/>
      <c r="K59" s="5" t="s">
        <v>27</v>
      </c>
      <c r="L59" s="5">
        <v>-84.7</v>
      </c>
      <c r="M59" s="5">
        <v>-47.5</v>
      </c>
    </row>
    <row r="60" spans="1:13">
      <c r="A60" s="5" t="s">
        <v>24</v>
      </c>
      <c r="B60" s="5">
        <v>-58.2</v>
      </c>
      <c r="C60" s="5">
        <v>150.6</v>
      </c>
      <c r="D60"/>
      <c r="E60"/>
      <c r="F60"/>
      <c r="G60"/>
      <c r="H60"/>
      <c r="I60"/>
      <c r="J60"/>
      <c r="K60" s="5" t="s">
        <v>29</v>
      </c>
      <c r="L60" s="5">
        <v>-60.4</v>
      </c>
      <c r="M60" s="5">
        <v>144.4</v>
      </c>
    </row>
    <row r="61" spans="1:13">
      <c r="A61" s="5" t="s">
        <v>26</v>
      </c>
      <c r="B61" s="5">
        <v>-56.9</v>
      </c>
      <c r="C61" s="5">
        <v>148.69999999999999</v>
      </c>
      <c r="D61"/>
      <c r="E61"/>
      <c r="F61"/>
      <c r="G61"/>
      <c r="H61"/>
      <c r="I61"/>
      <c r="J61"/>
      <c r="K61" s="5" t="s">
        <v>30</v>
      </c>
      <c r="L61" s="5">
        <v>-56</v>
      </c>
      <c r="M61" s="5">
        <v>140.9</v>
      </c>
    </row>
    <row r="62" spans="1:13">
      <c r="A62" s="5" t="s">
        <v>28</v>
      </c>
      <c r="B62" s="5">
        <v>-73.400000000000006</v>
      </c>
      <c r="C62" s="5">
        <v>170.4</v>
      </c>
      <c r="D62"/>
      <c r="E62"/>
      <c r="F62"/>
      <c r="G62"/>
      <c r="H62"/>
      <c r="I62"/>
      <c r="J62"/>
      <c r="K62" s="5" t="s">
        <v>25</v>
      </c>
      <c r="L62" s="5">
        <v>-70.7</v>
      </c>
      <c r="M62" s="5">
        <v>152.6</v>
      </c>
    </row>
    <row r="63" spans="1:13">
      <c r="A63" s="5" t="s">
        <v>24</v>
      </c>
      <c r="B63" s="5">
        <v>-72.2</v>
      </c>
      <c r="C63" s="5">
        <v>159.1</v>
      </c>
      <c r="D63"/>
      <c r="E63"/>
      <c r="F63"/>
      <c r="G63"/>
      <c r="H63"/>
      <c r="I63"/>
      <c r="J63"/>
      <c r="K63" s="5" t="s">
        <v>27</v>
      </c>
      <c r="L63" s="5">
        <v>-70.5</v>
      </c>
      <c r="M63" s="5">
        <v>-33.299999999999997</v>
      </c>
    </row>
    <row r="64" spans="1:13">
      <c r="A64" s="5" t="s">
        <v>26</v>
      </c>
      <c r="B64" s="5">
        <v>-58</v>
      </c>
      <c r="C64" s="5">
        <v>148.5</v>
      </c>
      <c r="D64"/>
      <c r="E64"/>
      <c r="F64"/>
      <c r="G64"/>
      <c r="H64"/>
      <c r="I64"/>
      <c r="J64"/>
      <c r="K64" s="5" t="s">
        <v>29</v>
      </c>
      <c r="L64" s="5">
        <v>-60.5</v>
      </c>
      <c r="M64" s="5">
        <v>140.5</v>
      </c>
    </row>
    <row r="65" spans="1:13">
      <c r="A65" s="5" t="s">
        <v>28</v>
      </c>
      <c r="B65" s="5">
        <v>-70.8</v>
      </c>
      <c r="C65" s="5">
        <v>163.4</v>
      </c>
      <c r="D65"/>
      <c r="E65"/>
      <c r="F65"/>
      <c r="G65"/>
      <c r="H65"/>
      <c r="I65"/>
      <c r="J65"/>
      <c r="K65" s="5" t="s">
        <v>30</v>
      </c>
      <c r="L65" s="5">
        <v>-58</v>
      </c>
      <c r="M65" s="5">
        <v>142.19999999999999</v>
      </c>
    </row>
    <row r="66" spans="1:13">
      <c r="A66" s="5" t="s">
        <v>24</v>
      </c>
      <c r="B66" s="5">
        <v>-72.400000000000006</v>
      </c>
      <c r="C66" s="5">
        <v>162</v>
      </c>
      <c r="D66"/>
      <c r="E66"/>
      <c r="F66"/>
      <c r="G66"/>
      <c r="H66"/>
      <c r="I66"/>
      <c r="J66"/>
      <c r="K66" s="5" t="s">
        <v>25</v>
      </c>
      <c r="L66" s="5">
        <v>-57</v>
      </c>
      <c r="M66" s="5">
        <v>142.1</v>
      </c>
    </row>
    <row r="67" spans="1:13">
      <c r="A67" s="5" t="s">
        <v>26</v>
      </c>
      <c r="B67" s="5">
        <v>-57.4</v>
      </c>
      <c r="C67" s="5">
        <v>149.6</v>
      </c>
      <c r="D67"/>
      <c r="E67"/>
      <c r="F67"/>
      <c r="G67"/>
      <c r="H67"/>
      <c r="I67"/>
      <c r="J67"/>
      <c r="K67" s="5" t="s">
        <v>27</v>
      </c>
      <c r="L67" s="5">
        <v>-67.599999999999994</v>
      </c>
      <c r="M67" s="5">
        <v>-30.4</v>
      </c>
    </row>
    <row r="68" spans="1:13">
      <c r="A68" s="5" t="s">
        <v>28</v>
      </c>
      <c r="B68" s="5">
        <v>-77.099999999999994</v>
      </c>
      <c r="C68" s="5">
        <v>161.4</v>
      </c>
      <c r="D68"/>
      <c r="E68"/>
      <c r="F68"/>
      <c r="G68"/>
      <c r="H68"/>
      <c r="I68"/>
      <c r="J68"/>
      <c r="K68" s="5" t="s">
        <v>29</v>
      </c>
      <c r="L68" s="5">
        <v>-59.8</v>
      </c>
      <c r="M68" s="5">
        <v>139.69999999999999</v>
      </c>
    </row>
    <row r="69" spans="1:13">
      <c r="A69" s="5" t="s">
        <v>24</v>
      </c>
      <c r="B69" s="5">
        <v>-72.7</v>
      </c>
      <c r="C69" s="5">
        <v>157.6</v>
      </c>
      <c r="D69"/>
      <c r="E69"/>
      <c r="F69"/>
      <c r="G69"/>
      <c r="H69"/>
      <c r="I69"/>
      <c r="J69"/>
      <c r="K69" s="5" t="s">
        <v>30</v>
      </c>
      <c r="L69" s="5">
        <v>-70.099999999999994</v>
      </c>
      <c r="M69" s="5">
        <v>153.6</v>
      </c>
    </row>
    <row r="70" spans="1:13">
      <c r="A70" s="5" t="s">
        <v>26</v>
      </c>
      <c r="B70" s="5">
        <v>-71.3</v>
      </c>
      <c r="C70" s="5">
        <v>157.80000000000001</v>
      </c>
      <c r="D70"/>
      <c r="E70"/>
      <c r="F70"/>
      <c r="G70"/>
      <c r="H70"/>
      <c r="I70"/>
      <c r="J70"/>
      <c r="K70" s="5" t="s">
        <v>25</v>
      </c>
      <c r="L70" s="5">
        <v>-72.099999999999994</v>
      </c>
      <c r="M70" s="5">
        <v>153</v>
      </c>
    </row>
    <row r="71" spans="1:13">
      <c r="A71" s="5" t="s">
        <v>28</v>
      </c>
      <c r="B71" s="5">
        <v>-77.8</v>
      </c>
      <c r="C71" s="5">
        <v>155.80000000000001</v>
      </c>
      <c r="D71"/>
      <c r="E71"/>
      <c r="F71"/>
      <c r="G71"/>
      <c r="H71"/>
      <c r="I71"/>
      <c r="J71"/>
      <c r="K71" s="5" t="s">
        <v>27</v>
      </c>
      <c r="L71" s="5">
        <v>-68.099999999999994</v>
      </c>
      <c r="M71" s="5">
        <v>-156</v>
      </c>
    </row>
    <row r="72" spans="1:13">
      <c r="A72" s="5" t="s">
        <v>24</v>
      </c>
      <c r="B72" s="5">
        <v>-73.900000000000006</v>
      </c>
      <c r="C72" s="5">
        <v>160.6</v>
      </c>
      <c r="D72"/>
      <c r="E72"/>
      <c r="F72"/>
      <c r="G72"/>
      <c r="H72"/>
      <c r="I72"/>
      <c r="J72"/>
      <c r="K72" s="5" t="s">
        <v>29</v>
      </c>
      <c r="L72" s="5">
        <v>-63.6</v>
      </c>
      <c r="M72" s="5">
        <v>138.1</v>
      </c>
    </row>
    <row r="73" spans="1:13">
      <c r="A73" s="5" t="s">
        <v>26</v>
      </c>
      <c r="B73" s="5">
        <v>-58.6</v>
      </c>
      <c r="C73" s="5">
        <v>150</v>
      </c>
      <c r="D73"/>
      <c r="E73"/>
      <c r="F73"/>
      <c r="G73"/>
      <c r="H73"/>
      <c r="I73"/>
      <c r="J73"/>
      <c r="K73" s="5" t="s">
        <v>30</v>
      </c>
      <c r="L73" s="5">
        <v>-58.2</v>
      </c>
      <c r="M73" s="5">
        <v>144.5</v>
      </c>
    </row>
    <row r="74" spans="1:13">
      <c r="A74" s="5" t="s">
        <v>28</v>
      </c>
      <c r="B74" s="5">
        <v>-77.900000000000006</v>
      </c>
      <c r="C74" s="5">
        <v>174</v>
      </c>
      <c r="D74"/>
      <c r="E74"/>
      <c r="F74"/>
      <c r="G74"/>
      <c r="H74"/>
      <c r="I74"/>
      <c r="J74"/>
      <c r="K74" s="5" t="s">
        <v>25</v>
      </c>
      <c r="L74" s="5">
        <v>-70.3</v>
      </c>
      <c r="M74" s="5">
        <v>152.80000000000001</v>
      </c>
    </row>
    <row r="75" spans="1:13">
      <c r="A75" s="5" t="s">
        <v>24</v>
      </c>
      <c r="B75" s="5">
        <v>-59</v>
      </c>
      <c r="C75" s="5">
        <v>152</v>
      </c>
      <c r="D75"/>
      <c r="E75"/>
      <c r="F75"/>
      <c r="G75"/>
      <c r="H75"/>
      <c r="I75"/>
      <c r="J75"/>
      <c r="K75" s="5" t="s">
        <v>27</v>
      </c>
      <c r="L75" s="5">
        <v>-71.2</v>
      </c>
      <c r="M75" s="5">
        <v>-52</v>
      </c>
    </row>
    <row r="76" spans="1:13">
      <c r="A76" s="5" t="s">
        <v>26</v>
      </c>
      <c r="B76" s="5">
        <v>-58.1</v>
      </c>
      <c r="C76" s="5">
        <v>153</v>
      </c>
      <c r="D76"/>
      <c r="E76"/>
      <c r="F76"/>
      <c r="G76"/>
      <c r="H76"/>
      <c r="I76"/>
      <c r="J76"/>
      <c r="K76" s="5" t="s">
        <v>29</v>
      </c>
      <c r="L76" s="5">
        <v>-59.5</v>
      </c>
      <c r="M76" s="5">
        <v>146.9</v>
      </c>
    </row>
    <row r="77" spans="1:13">
      <c r="A77" s="5" t="s">
        <v>28</v>
      </c>
      <c r="B77" s="5">
        <v>-69.599999999999994</v>
      </c>
      <c r="C77" s="5">
        <v>161.19999999999999</v>
      </c>
      <c r="D77"/>
      <c r="E77"/>
      <c r="F77"/>
      <c r="G77"/>
      <c r="H77"/>
      <c r="I77"/>
      <c r="J77"/>
      <c r="K77" s="5" t="s">
        <v>30</v>
      </c>
      <c r="L77" s="5">
        <v>-58.2</v>
      </c>
      <c r="M77" s="5">
        <v>142.4</v>
      </c>
    </row>
    <row r="78" spans="1:13">
      <c r="A78" s="5" t="s">
        <v>24</v>
      </c>
      <c r="B78" s="5">
        <v>-73.3</v>
      </c>
      <c r="C78" s="5">
        <v>160.19999999999999</v>
      </c>
      <c r="D78"/>
      <c r="E78"/>
      <c r="F78"/>
      <c r="G78"/>
      <c r="H78"/>
      <c r="I78"/>
      <c r="J78"/>
      <c r="K78" s="5" t="s">
        <v>25</v>
      </c>
      <c r="L78" s="5">
        <v>-59</v>
      </c>
      <c r="M78" s="5">
        <v>144.69999999999999</v>
      </c>
    </row>
    <row r="79" spans="1:13">
      <c r="A79" s="5" t="s">
        <v>26</v>
      </c>
      <c r="B79" s="5">
        <v>-70</v>
      </c>
      <c r="C79" s="5">
        <v>157.30000000000001</v>
      </c>
      <c r="D79"/>
      <c r="E79"/>
      <c r="F79"/>
      <c r="G79"/>
      <c r="H79"/>
      <c r="I79"/>
      <c r="J79"/>
      <c r="K79" s="5" t="s">
        <v>27</v>
      </c>
      <c r="L79" s="5">
        <v>-64.7</v>
      </c>
      <c r="M79" s="5">
        <v>-28.3</v>
      </c>
    </row>
    <row r="80" spans="1:13">
      <c r="A80" s="5" t="s">
        <v>28</v>
      </c>
      <c r="B80" s="5">
        <v>-74.2</v>
      </c>
      <c r="C80" s="5">
        <v>171.8</v>
      </c>
      <c r="D80"/>
      <c r="E80"/>
      <c r="F80"/>
      <c r="G80"/>
      <c r="H80"/>
      <c r="I80"/>
      <c r="J80"/>
      <c r="K80" s="5" t="s">
        <v>29</v>
      </c>
      <c r="L80" s="5">
        <v>-59.8</v>
      </c>
      <c r="M80" s="5">
        <v>135.69999999999999</v>
      </c>
    </row>
    <row r="81" spans="4:13">
      <c r="D81"/>
      <c r="E81"/>
      <c r="F81"/>
      <c r="G81"/>
      <c r="H81"/>
      <c r="I81"/>
      <c r="J81"/>
      <c r="K81" s="5" t="s">
        <v>30</v>
      </c>
      <c r="L81" s="5">
        <v>-58.3</v>
      </c>
      <c r="M81" s="5">
        <v>142.5</v>
      </c>
    </row>
    <row r="82" spans="4:13">
      <c r="D82"/>
      <c r="E82"/>
      <c r="F82"/>
      <c r="G82"/>
      <c r="H82"/>
      <c r="I82"/>
      <c r="J82"/>
      <c r="K82" s="5" t="s">
        <v>25</v>
      </c>
      <c r="L82" s="5">
        <v>-59.2</v>
      </c>
      <c r="M82" s="5">
        <v>144.30000000000001</v>
      </c>
    </row>
    <row r="83" spans="4:13">
      <c r="D83"/>
      <c r="E83"/>
      <c r="F83"/>
      <c r="G83"/>
      <c r="H83"/>
      <c r="I83"/>
      <c r="J83"/>
      <c r="K83" s="5" t="s">
        <v>27</v>
      </c>
      <c r="L83" s="5">
        <v>-54.8</v>
      </c>
      <c r="M83" s="5">
        <v>-40.200000000000003</v>
      </c>
    </row>
    <row r="84" spans="4:13">
      <c r="D84"/>
      <c r="E84"/>
      <c r="F84"/>
      <c r="G84"/>
      <c r="H84"/>
      <c r="I84"/>
      <c r="J84"/>
      <c r="K84" s="5" t="s">
        <v>29</v>
      </c>
      <c r="L84" s="5">
        <v>-58.2</v>
      </c>
      <c r="M84" s="5">
        <v>134.30000000000001</v>
      </c>
    </row>
    <row r="85" spans="4:13">
      <c r="D85"/>
      <c r="E85"/>
      <c r="F85"/>
      <c r="G85"/>
      <c r="H85"/>
      <c r="I85"/>
      <c r="J85"/>
      <c r="K85" s="5" t="s">
        <v>30</v>
      </c>
      <c r="L85" s="5">
        <v>-70.2</v>
      </c>
      <c r="M85" s="5">
        <v>153.1</v>
      </c>
    </row>
    <row r="86" spans="4:13">
      <c r="D86"/>
      <c r="E86"/>
      <c r="F86"/>
      <c r="G86"/>
      <c r="H86"/>
      <c r="I86"/>
      <c r="J86"/>
      <c r="K86" s="5" t="s">
        <v>25</v>
      </c>
      <c r="L86" s="5">
        <v>-71.5</v>
      </c>
      <c r="M86" s="5">
        <v>152.5</v>
      </c>
    </row>
    <row r="87" spans="4:13">
      <c r="D87"/>
      <c r="E87"/>
      <c r="F87"/>
      <c r="G87"/>
      <c r="H87"/>
      <c r="I87"/>
      <c r="J87"/>
      <c r="K87" s="5" t="s">
        <v>27</v>
      </c>
      <c r="L87" s="5">
        <v>-80.400000000000006</v>
      </c>
      <c r="M87" s="5">
        <v>-79.2</v>
      </c>
    </row>
    <row r="88" spans="4:13">
      <c r="D88"/>
      <c r="E88"/>
      <c r="F88"/>
      <c r="G88"/>
      <c r="H88"/>
      <c r="I88"/>
      <c r="J88"/>
      <c r="K88" s="5" t="s">
        <v>29</v>
      </c>
      <c r="L88" s="5">
        <v>-66</v>
      </c>
      <c r="M88" s="5">
        <v>153.80000000000001</v>
      </c>
    </row>
    <row r="89" spans="4:13">
      <c r="D89"/>
      <c r="E89"/>
      <c r="F89"/>
      <c r="G89"/>
      <c r="H89"/>
      <c r="I89"/>
      <c r="J89"/>
      <c r="K89" s="5" t="s">
        <v>30</v>
      </c>
      <c r="L89" s="5">
        <v>-70</v>
      </c>
      <c r="M89" s="5">
        <v>150.80000000000001</v>
      </c>
    </row>
    <row r="90" spans="4:13">
      <c r="D90"/>
      <c r="E90"/>
      <c r="F90"/>
      <c r="G90"/>
      <c r="H90"/>
      <c r="I90"/>
      <c r="J90"/>
      <c r="K90" s="5" t="s">
        <v>25</v>
      </c>
      <c r="L90" s="5">
        <v>-69.3</v>
      </c>
      <c r="M90" s="5">
        <v>155.1</v>
      </c>
    </row>
    <row r="91" spans="4:13">
      <c r="D91"/>
      <c r="E91"/>
      <c r="F91"/>
      <c r="G91"/>
      <c r="H91"/>
      <c r="I91"/>
      <c r="J91"/>
      <c r="K91" s="5" t="s">
        <v>27</v>
      </c>
      <c r="L91" s="5">
        <v>-83.8</v>
      </c>
      <c r="M91" s="5">
        <v>-49.5</v>
      </c>
    </row>
    <row r="92" spans="4:13">
      <c r="D92"/>
      <c r="E92"/>
      <c r="F92"/>
      <c r="G92"/>
      <c r="H92"/>
      <c r="I92"/>
      <c r="J92"/>
      <c r="K92" s="5" t="s">
        <v>29</v>
      </c>
      <c r="L92" s="5">
        <v>-59.9</v>
      </c>
      <c r="M92" s="5">
        <v>142.30000000000001</v>
      </c>
    </row>
    <row r="93" spans="4:13">
      <c r="D93"/>
      <c r="E93"/>
      <c r="F93"/>
      <c r="G93"/>
      <c r="H93"/>
      <c r="I93"/>
      <c r="J93"/>
      <c r="K93" s="5" t="s">
        <v>30</v>
      </c>
      <c r="L93" s="5">
        <v>-71.599999999999994</v>
      </c>
      <c r="M93" s="5">
        <v>152.80000000000001</v>
      </c>
    </row>
    <row r="94" spans="4:13">
      <c r="D94"/>
      <c r="E94"/>
      <c r="F94"/>
      <c r="G94"/>
      <c r="H94"/>
      <c r="I94"/>
      <c r="J94"/>
      <c r="K94" s="5" t="s">
        <v>25</v>
      </c>
      <c r="L94" s="5">
        <v>-56.6</v>
      </c>
      <c r="M94" s="5">
        <v>141.4</v>
      </c>
    </row>
    <row r="95" spans="4:13">
      <c r="D95"/>
      <c r="E95"/>
      <c r="F95"/>
      <c r="G95"/>
      <c r="H95"/>
      <c r="I95"/>
      <c r="J95"/>
      <c r="K95" s="5" t="s">
        <v>27</v>
      </c>
      <c r="L95" s="5">
        <v>-65.3</v>
      </c>
      <c r="M95" s="5">
        <v>-28.9</v>
      </c>
    </row>
    <row r="96" spans="4:13">
      <c r="D96"/>
      <c r="E96"/>
      <c r="F96"/>
      <c r="G96"/>
      <c r="H96"/>
      <c r="I96"/>
      <c r="J96"/>
      <c r="K96" s="5" t="s">
        <v>29</v>
      </c>
      <c r="L96" s="5">
        <v>-57.8</v>
      </c>
      <c r="M96" s="5">
        <v>133.6</v>
      </c>
    </row>
    <row r="97" spans="4:13">
      <c r="D97"/>
      <c r="E97"/>
      <c r="F97"/>
      <c r="G97"/>
      <c r="H97"/>
      <c r="I97"/>
      <c r="J97"/>
      <c r="K97" s="5" t="s">
        <v>30</v>
      </c>
      <c r="L97" s="5">
        <v>-58.7</v>
      </c>
      <c r="M97" s="5">
        <v>142.80000000000001</v>
      </c>
    </row>
    <row r="98" spans="4:13">
      <c r="D98"/>
      <c r="E98"/>
      <c r="F98"/>
      <c r="G98"/>
      <c r="H98"/>
      <c r="I98"/>
      <c r="J98"/>
      <c r="K98" s="5" t="s">
        <v>25</v>
      </c>
      <c r="L98" s="5">
        <v>-70</v>
      </c>
      <c r="M98" s="5">
        <v>151.6</v>
      </c>
    </row>
    <row r="99" spans="4:13">
      <c r="D99"/>
      <c r="E99"/>
      <c r="F99"/>
      <c r="G99"/>
      <c r="H99"/>
      <c r="I99"/>
      <c r="J99"/>
      <c r="K99" s="5" t="s">
        <v>27</v>
      </c>
      <c r="L99" s="5">
        <v>-79.7</v>
      </c>
      <c r="M99" s="5">
        <v>-52.3</v>
      </c>
    </row>
    <row r="100" spans="4:13">
      <c r="D100"/>
      <c r="E100"/>
      <c r="F100"/>
      <c r="G100"/>
      <c r="H100"/>
      <c r="I100"/>
      <c r="J100"/>
      <c r="K100" s="5" t="s">
        <v>29</v>
      </c>
      <c r="L100" s="5">
        <v>-61.8</v>
      </c>
      <c r="M100" s="5">
        <v>148.19999999999999</v>
      </c>
    </row>
    <row r="101" spans="4:13">
      <c r="D101"/>
      <c r="E101"/>
      <c r="F101"/>
      <c r="G101"/>
      <c r="H101"/>
      <c r="I101"/>
      <c r="J101"/>
      <c r="K101" s="5" t="s">
        <v>30</v>
      </c>
      <c r="L101" s="5">
        <v>-69.599999999999994</v>
      </c>
      <c r="M101" s="5">
        <v>151.5</v>
      </c>
    </row>
    <row r="102" spans="4:13">
      <c r="D102"/>
      <c r="E102"/>
      <c r="F102"/>
      <c r="G102"/>
      <c r="H102"/>
      <c r="I102"/>
      <c r="J102"/>
      <c r="K102" s="5" t="s">
        <v>25</v>
      </c>
      <c r="L102" s="5">
        <v>-70.400000000000006</v>
      </c>
      <c r="M102" s="5">
        <v>152.6</v>
      </c>
    </row>
    <row r="103" spans="4:13">
      <c r="D103"/>
      <c r="E103"/>
      <c r="F103"/>
      <c r="G103"/>
      <c r="H103"/>
      <c r="I103"/>
      <c r="J103"/>
      <c r="K103" s="5" t="s">
        <v>27</v>
      </c>
      <c r="L103" s="5">
        <v>-69.5</v>
      </c>
      <c r="M103" s="5">
        <v>-35.1</v>
      </c>
    </row>
    <row r="104" spans="4:13">
      <c r="D104"/>
      <c r="E104"/>
      <c r="F104"/>
      <c r="G104"/>
      <c r="H104"/>
      <c r="I104"/>
      <c r="J104"/>
      <c r="K104" s="5" t="s">
        <v>29</v>
      </c>
      <c r="L104" s="5">
        <v>-60.7</v>
      </c>
      <c r="M104" s="5">
        <v>140.30000000000001</v>
      </c>
    </row>
    <row r="105" spans="4:13">
      <c r="D105"/>
      <c r="E105"/>
      <c r="F105"/>
      <c r="G105"/>
      <c r="H105"/>
      <c r="I105"/>
      <c r="J105"/>
      <c r="K105" s="5" t="s">
        <v>30</v>
      </c>
      <c r="L105" s="5">
        <v>-58.7</v>
      </c>
      <c r="M105" s="5">
        <v>141.80000000000001</v>
      </c>
    </row>
    <row r="106" spans="4:13">
      <c r="D106"/>
      <c r="E106"/>
      <c r="F106"/>
      <c r="G106"/>
      <c r="H106"/>
      <c r="I106"/>
      <c r="J106"/>
      <c r="K106"/>
      <c r="L106"/>
      <c r="M10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FA0B-253C-0145-AFC5-6A263836D5C0}">
  <dimension ref="A1:O43"/>
  <sheetViews>
    <sheetView workbookViewId="0">
      <selection activeCell="C6" sqref="C6"/>
    </sheetView>
  </sheetViews>
  <sheetFormatPr baseColWidth="10" defaultRowHeight="15"/>
  <cols>
    <col min="13" max="13" width="20" customWidth="1"/>
  </cols>
  <sheetData>
    <row r="1" spans="1:3" ht="20">
      <c r="A1" s="21" t="s">
        <v>51</v>
      </c>
      <c r="B1" s="14"/>
      <c r="C1" t="s">
        <v>63</v>
      </c>
    </row>
    <row r="3" spans="1:3">
      <c r="A3" s="5"/>
      <c r="B3" s="5" t="s">
        <v>65</v>
      </c>
      <c r="C3" s="5" t="s">
        <v>64</v>
      </c>
    </row>
    <row r="4" spans="1:3">
      <c r="A4" s="5" t="s">
        <v>42</v>
      </c>
      <c r="B4" s="5">
        <v>119</v>
      </c>
      <c r="C4" s="5">
        <v>-1.8399999999999983</v>
      </c>
    </row>
    <row r="5" spans="1:3">
      <c r="A5" s="5" t="s">
        <v>42</v>
      </c>
      <c r="B5" s="5">
        <v>120</v>
      </c>
      <c r="C5" s="5">
        <v>-3.5289999999999995</v>
      </c>
    </row>
    <row r="6" spans="1:3">
      <c r="A6" s="5" t="s">
        <v>42</v>
      </c>
      <c r="B6" s="5">
        <v>121</v>
      </c>
      <c r="C6" s="5">
        <v>-1.8980000000000012</v>
      </c>
    </row>
    <row r="7" spans="1:3">
      <c r="A7" s="5" t="s">
        <v>42</v>
      </c>
      <c r="B7" s="5">
        <v>142</v>
      </c>
      <c r="C7" s="5">
        <v>0.41099999999999937</v>
      </c>
    </row>
    <row r="8" spans="1:3">
      <c r="A8" s="5" t="s">
        <v>42</v>
      </c>
      <c r="B8" s="5">
        <v>144</v>
      </c>
      <c r="C8" s="5">
        <v>9.1000000000000525E-2</v>
      </c>
    </row>
    <row r="9" spans="1:3">
      <c r="A9" s="5" t="s">
        <v>42</v>
      </c>
      <c r="B9" s="5">
        <v>147</v>
      </c>
      <c r="C9" s="5">
        <v>0.18900000000000433</v>
      </c>
    </row>
    <row r="10" spans="1:3">
      <c r="A10" s="5" t="s">
        <v>42</v>
      </c>
      <c r="B10" s="5">
        <v>149</v>
      </c>
      <c r="C10" s="5">
        <v>7.3999999999999774E-2</v>
      </c>
    </row>
    <row r="11" spans="1:3">
      <c r="A11" s="5" t="s">
        <v>42</v>
      </c>
      <c r="B11" s="5">
        <v>152</v>
      </c>
      <c r="C11" s="5">
        <v>1.7360000000000049</v>
      </c>
    </row>
    <row r="23" spans="10:15">
      <c r="J23" s="3"/>
      <c r="K23" s="5"/>
    </row>
    <row r="24" spans="10:15" ht="16">
      <c r="J24" s="5"/>
      <c r="K24" s="9"/>
      <c r="L24" s="8"/>
      <c r="M24" s="9"/>
      <c r="N24" s="5"/>
      <c r="O24" s="5"/>
    </row>
    <row r="25" spans="10:15">
      <c r="J25" s="5"/>
      <c r="K25" s="5"/>
      <c r="L25" s="5"/>
      <c r="M25" s="5"/>
      <c r="N25" s="5"/>
      <c r="O25" s="5"/>
    </row>
    <row r="26" spans="10:15">
      <c r="J26" s="3"/>
      <c r="K26" s="5"/>
      <c r="L26" s="5"/>
      <c r="M26" s="5"/>
      <c r="N26" s="5"/>
      <c r="O26" s="5"/>
    </row>
    <row r="27" spans="10:15">
      <c r="J27" s="3"/>
      <c r="K27" s="5"/>
      <c r="L27" s="5"/>
      <c r="M27" s="5"/>
      <c r="N27" s="5"/>
      <c r="O27" s="5"/>
    </row>
    <row r="28" spans="10:15">
      <c r="J28" s="3"/>
      <c r="K28" s="5"/>
      <c r="L28" s="5"/>
      <c r="M28" s="5"/>
      <c r="N28" s="5"/>
      <c r="O28" s="5"/>
    </row>
    <row r="29" spans="10:15">
      <c r="J29" s="5"/>
      <c r="M29" s="5"/>
      <c r="O29" s="5"/>
    </row>
    <row r="31" spans="10:15" ht="16">
      <c r="J31" s="5"/>
      <c r="K31" s="9"/>
      <c r="L31" s="8"/>
      <c r="M31" s="9"/>
      <c r="N31" s="5"/>
      <c r="O31" s="5"/>
    </row>
    <row r="32" spans="10:15">
      <c r="J32" s="5"/>
      <c r="K32" s="5"/>
      <c r="L32" s="5"/>
      <c r="M32" s="5"/>
      <c r="N32" s="5"/>
      <c r="O32" s="5"/>
    </row>
    <row r="33" spans="10:15">
      <c r="J33" s="3"/>
      <c r="K33" s="5"/>
      <c r="L33" s="5"/>
      <c r="M33" s="5"/>
      <c r="N33" s="5"/>
      <c r="O33" s="5"/>
    </row>
    <row r="34" spans="10:15">
      <c r="J34" s="3"/>
      <c r="K34" s="5"/>
      <c r="L34" s="5"/>
      <c r="M34" s="5"/>
      <c r="N34" s="5"/>
      <c r="O34" s="5"/>
    </row>
    <row r="35" spans="10:15">
      <c r="J35" s="3"/>
      <c r="K35" s="5"/>
      <c r="L35" s="5"/>
      <c r="M35" s="5"/>
      <c r="N35" s="5"/>
      <c r="O35" s="5"/>
    </row>
    <row r="36" spans="10:15">
      <c r="J36" s="3"/>
      <c r="K36" s="5"/>
      <c r="M36" s="5"/>
      <c r="N36" s="5"/>
      <c r="O36" s="5"/>
    </row>
    <row r="38" spans="10:15" ht="16">
      <c r="K38" s="9"/>
      <c r="L38" s="8"/>
      <c r="M38" s="9"/>
      <c r="O38" s="5"/>
    </row>
    <row r="39" spans="10:15">
      <c r="J39" s="5"/>
      <c r="L39" s="5"/>
    </row>
    <row r="40" spans="10:15">
      <c r="J40" s="3"/>
      <c r="L40" s="5"/>
    </row>
    <row r="41" spans="10:15">
      <c r="J41" s="3"/>
      <c r="L41" s="5"/>
    </row>
    <row r="42" spans="10:15">
      <c r="J42" s="3"/>
      <c r="L42" s="5"/>
    </row>
    <row r="43" spans="10:15">
      <c r="J4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Figure 1e</vt:lpstr>
      <vt:lpstr>Figure 1f</vt:lpstr>
      <vt:lpstr>Figure 1g (top panel)</vt:lpstr>
      <vt:lpstr>Figure 1g (bottom panel)</vt:lpstr>
      <vt:lpstr>Figure 2d</vt:lpstr>
      <vt:lpstr>Figure 3a</vt:lpstr>
      <vt:lpstr>Figure 4a (top panel)</vt:lpstr>
      <vt:lpstr>Figure 4a (bottom panel)</vt:lpstr>
      <vt:lpstr>Figure 4c</vt:lpstr>
      <vt:lpstr>Figure 6b</vt:lpstr>
      <vt:lpstr>Figure 6c</vt:lpstr>
      <vt:lpstr>Figure 6d</vt:lpstr>
      <vt:lpstr>Supplementary Figure 1</vt:lpstr>
      <vt:lpstr>'Figure 4a (top panel)'!_310helix_124_128_1</vt:lpstr>
      <vt:lpstr>'Figure 4a (top panel)'!_310helix_124_128_1_4</vt:lpstr>
      <vt:lpstr>'Figure 1e'!FPLC08242022_Cleaved_15N_CD28H42_Varvara_001</vt:lpstr>
      <vt:lpstr>'Figure 4a (bottom panel)'!P119_P121</vt:lpstr>
      <vt:lpstr>'Figure 4a (bottom panel)'!P142_P144_P147_P149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Chen, Xiang (NIH/NCI) [E]</cp:lastModifiedBy>
  <dcterms:created xsi:type="dcterms:W3CDTF">2017-11-15T12:34:53Z</dcterms:created>
  <dcterms:modified xsi:type="dcterms:W3CDTF">2024-08-06T15:11:43Z</dcterms:modified>
</cp:coreProperties>
</file>