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t5550\Desktop\AIPs\Gloriam_CB_AIP\"/>
    </mc:Choice>
  </mc:AlternateContent>
  <xr:revisionPtr revIDLastSave="0" documentId="8_{7E3D76AA-4863-46F5-B91C-A9762093F79E}" xr6:coauthVersionLast="47" xr6:coauthVersionMax="47" xr10:uidLastSave="{00000000-0000-0000-0000-000000000000}"/>
  <bookViews>
    <workbookView xWindow="-120" yWindow="-120" windowWidth="29040" windowHeight="15720" xr2:uid="{574A6BE2-D4CB-AF42-B87E-DFFEAB68AB76}"/>
  </bookViews>
  <sheets>
    <sheet name="BiasFactor2AGref" sheetId="10" r:id="rId1"/>
    <sheet name="BiasFactorTHCref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0" l="1"/>
  <c r="F12" i="11"/>
  <c r="J12" i="11"/>
  <c r="K12" i="11"/>
  <c r="L12" i="11"/>
  <c r="M5" i="11"/>
  <c r="M6" i="11"/>
  <c r="M7" i="11"/>
  <c r="M8" i="11"/>
  <c r="M9" i="11"/>
  <c r="M10" i="11"/>
  <c r="M11" i="11"/>
  <c r="M12" i="11"/>
  <c r="M4" i="11"/>
  <c r="I15" i="11"/>
  <c r="E15" i="11"/>
  <c r="I14" i="11"/>
  <c r="E14" i="11"/>
  <c r="I13" i="11"/>
  <c r="E13" i="11"/>
  <c r="F13" i="11" s="1"/>
  <c r="I11" i="11"/>
  <c r="E11" i="11"/>
  <c r="I12" i="11"/>
  <c r="E12" i="11"/>
  <c r="I6" i="11"/>
  <c r="E6" i="11"/>
  <c r="I9" i="11"/>
  <c r="E9" i="11"/>
  <c r="I5" i="11"/>
  <c r="E5" i="11"/>
  <c r="I4" i="11"/>
  <c r="E4" i="11"/>
  <c r="I7" i="11"/>
  <c r="J7" i="11" s="1"/>
  <c r="E7" i="11"/>
  <c r="I10" i="11"/>
  <c r="E10" i="11"/>
  <c r="I8" i="11"/>
  <c r="E8" i="11"/>
  <c r="K3" i="11"/>
  <c r="L3" i="11" s="1"/>
  <c r="I3" i="11"/>
  <c r="E3" i="11"/>
  <c r="I15" i="10"/>
  <c r="E15" i="10"/>
  <c r="I14" i="10"/>
  <c r="E14" i="10"/>
  <c r="I13" i="10"/>
  <c r="E13" i="10"/>
  <c r="I8" i="10"/>
  <c r="E8" i="10"/>
  <c r="I10" i="10"/>
  <c r="J10" i="10" s="1"/>
  <c r="E10" i="10"/>
  <c r="I12" i="10"/>
  <c r="E12" i="10"/>
  <c r="I5" i="10"/>
  <c r="E5" i="10"/>
  <c r="I4" i="10"/>
  <c r="E4" i="10"/>
  <c r="I6" i="10"/>
  <c r="E6" i="10"/>
  <c r="I9" i="10"/>
  <c r="E9" i="10"/>
  <c r="I11" i="10"/>
  <c r="E11" i="10"/>
  <c r="I7" i="10"/>
  <c r="E7" i="10"/>
  <c r="L3" i="10"/>
  <c r="I3" i="10"/>
  <c r="J14" i="10" s="1"/>
  <c r="E3" i="10"/>
  <c r="F12" i="10" l="1"/>
  <c r="J12" i="10"/>
  <c r="F15" i="10"/>
  <c r="K15" i="10" s="1"/>
  <c r="L15" i="10" s="1"/>
  <c r="J9" i="10"/>
  <c r="J5" i="11"/>
  <c r="J8" i="11"/>
  <c r="J9" i="11"/>
  <c r="J14" i="11"/>
  <c r="J4" i="11"/>
  <c r="J11" i="11"/>
  <c r="J13" i="11"/>
  <c r="K13" i="11"/>
  <c r="L13" i="11" s="1"/>
  <c r="J10" i="11"/>
  <c r="J6" i="11"/>
  <c r="J15" i="11"/>
  <c r="F7" i="11"/>
  <c r="F4" i="11"/>
  <c r="F8" i="11"/>
  <c r="K8" i="11" s="1"/>
  <c r="L8" i="11" s="1"/>
  <c r="F9" i="11"/>
  <c r="K9" i="11" s="1"/>
  <c r="L9" i="11" s="1"/>
  <c r="F14" i="11"/>
  <c r="K14" i="11" s="1"/>
  <c r="L14" i="11" s="1"/>
  <c r="F11" i="11"/>
  <c r="K11" i="11" s="1"/>
  <c r="L11" i="11" s="1"/>
  <c r="F15" i="11"/>
  <c r="K15" i="11" s="1"/>
  <c r="L15" i="11" s="1"/>
  <c r="F5" i="11"/>
  <c r="K5" i="11" s="1"/>
  <c r="L5" i="11" s="1"/>
  <c r="F10" i="11"/>
  <c r="F6" i="11"/>
  <c r="J7" i="10"/>
  <c r="J5" i="10"/>
  <c r="J8" i="10"/>
  <c r="J13" i="10"/>
  <c r="J15" i="10"/>
  <c r="M15" i="10" s="1"/>
  <c r="J6" i="10"/>
  <c r="J11" i="10"/>
  <c r="J4" i="10"/>
  <c r="F7" i="10"/>
  <c r="F4" i="10"/>
  <c r="F8" i="10"/>
  <c r="F13" i="10"/>
  <c r="F11" i="10"/>
  <c r="F6" i="10"/>
  <c r="F14" i="10"/>
  <c r="F5" i="10"/>
  <c r="F10" i="10"/>
  <c r="K7" i="11"/>
  <c r="L7" i="11" s="1"/>
  <c r="F9" i="10"/>
  <c r="M12" i="10" l="1"/>
  <c r="K11" i="10"/>
  <c r="L11" i="10" s="1"/>
  <c r="K12" i="10"/>
  <c r="K14" i="10"/>
  <c r="L14" i="10" s="1"/>
  <c r="M14" i="10"/>
  <c r="M13" i="10"/>
  <c r="M4" i="10"/>
  <c r="M11" i="10"/>
  <c r="K9" i="10"/>
  <c r="L9" i="10" s="1"/>
  <c r="M9" i="10"/>
  <c r="M8" i="10"/>
  <c r="M6" i="10"/>
  <c r="K7" i="10"/>
  <c r="L7" i="10" s="1"/>
  <c r="M7" i="10"/>
  <c r="K10" i="10"/>
  <c r="L10" i="10" s="1"/>
  <c r="M10" i="10"/>
  <c r="K5" i="10"/>
  <c r="L5" i="10" s="1"/>
  <c r="M5" i="10"/>
  <c r="K4" i="11"/>
  <c r="L4" i="11" s="1"/>
  <c r="K6" i="11"/>
  <c r="L6" i="11" s="1"/>
  <c r="K10" i="11"/>
  <c r="L10" i="11" s="1"/>
  <c r="K8" i="10"/>
  <c r="L8" i="10" s="1"/>
  <c r="K4" i="10"/>
  <c r="L4" i="10" s="1"/>
  <c r="L12" i="10"/>
  <c r="K6" i="10"/>
  <c r="L6" i="10" s="1"/>
  <c r="K13" i="10"/>
  <c r="L13" i="10" s="1"/>
</calcChain>
</file>

<file path=xl/sharedStrings.xml><?xml version="1.0" encoding="utf-8"?>
<sst xmlns="http://schemas.openxmlformats.org/spreadsheetml/2006/main" count="80" uniqueCount="37">
  <si>
    <t>Arrestin</t>
  </si>
  <si>
    <t>Ligand</t>
  </si>
  <si>
    <t>Bias
plot
slope</t>
  </si>
  <si>
    <t>Emax
(%)*</t>
  </si>
  <si>
    <t>For</t>
  </si>
  <si>
    <t>Ligand bias</t>
  </si>
  <si>
    <r>
      <t>Log
(Emax/EC</t>
    </r>
    <r>
      <rPr>
        <b/>
        <vertAlign val="subscript"/>
        <sz val="8"/>
        <color theme="1"/>
        <rFont val="Arial"/>
        <family val="2"/>
      </rPr>
      <t>50</t>
    </r>
    <r>
      <rPr>
        <b/>
        <sz val="8"/>
        <color theme="1"/>
        <rFont val="Arial"/>
        <family val="2"/>
      </rPr>
      <t>)</t>
    </r>
  </si>
  <si>
    <r>
      <t>ΔLog
(Emax/EC</t>
    </r>
    <r>
      <rPr>
        <b/>
        <vertAlign val="subscript"/>
        <sz val="8"/>
        <color theme="1"/>
        <rFont val="Arial"/>
        <family val="2"/>
      </rPr>
      <t>50</t>
    </r>
    <r>
      <rPr>
        <b/>
        <sz val="8"/>
        <color theme="1"/>
        <rFont val="Arial"/>
        <family val="2"/>
      </rPr>
      <t>)</t>
    </r>
  </si>
  <si>
    <r>
      <t>ΔΔLog
(Emax/EC</t>
    </r>
    <r>
      <rPr>
        <b/>
        <vertAlign val="subscript"/>
        <sz val="8"/>
        <color theme="1"/>
        <rFont val="Arial"/>
        <family val="2"/>
      </rPr>
      <t>50</t>
    </r>
    <r>
      <rPr>
        <b/>
        <sz val="8"/>
        <color theme="1"/>
        <rFont val="Arial"/>
        <family val="2"/>
      </rPr>
      <t>)</t>
    </r>
  </si>
  <si>
    <t>0.0 (ref.)</t>
  </si>
  <si>
    <t>Bias
factor</t>
  </si>
  <si>
    <r>
      <t>Adaptation for ΔΔLog(𝜏/K</t>
    </r>
    <r>
      <rPr>
        <b/>
        <vertAlign val="subscript"/>
        <sz val="8"/>
        <color theme="1"/>
        <rFont val="Arial"/>
        <family val="2"/>
      </rPr>
      <t>A</t>
    </r>
    <r>
      <rPr>
        <b/>
        <sz val="8"/>
        <color theme="1"/>
        <rFont val="Arial"/>
        <family val="2"/>
      </rPr>
      <t xml:space="preserve">) </t>
    </r>
  </si>
  <si>
    <t>Emax/EC50 is replaced by Log(𝜏/KA)</t>
  </si>
  <si>
    <t>Explanation</t>
  </si>
  <si>
    <t>Grey scaling depicts the order in which columns are used in formula</t>
  </si>
  <si>
    <t>Formula can be seen inside each cell</t>
  </si>
  <si>
    <r>
      <t>*Emax is often reported as percent, but is multiplied by 0.01 to be expressed as fractions when calculatingLog(Emax/EC</t>
    </r>
    <r>
      <rPr>
        <vertAlign val="subscript"/>
        <sz val="8"/>
        <color theme="1"/>
        <rFont val="Arial"/>
        <family val="2"/>
      </rPr>
      <t>50</t>
    </r>
    <r>
      <rPr>
        <sz val="8"/>
        <color theme="1"/>
        <rFont val="Arial"/>
        <family val="2"/>
      </rPr>
      <t>)</t>
    </r>
  </si>
  <si>
    <r>
      <t>Unless individual 𝜏 and KA values are known, the Emax and EC</t>
    </r>
    <r>
      <rPr>
        <vertAlign val="subscript"/>
        <sz val="8"/>
        <color theme="1"/>
        <rFont val="Arial"/>
        <family val="2"/>
      </rPr>
      <t>50</t>
    </r>
    <r>
      <rPr>
        <sz val="8"/>
        <color theme="1"/>
        <rFont val="Arial"/>
        <family val="2"/>
      </rPr>
      <t xml:space="preserve"> columns are replaced with a single 𝜏/K</t>
    </r>
    <r>
      <rPr>
        <vertAlign val="sub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column</t>
    </r>
  </si>
  <si>
    <r>
      <rPr>
        <vertAlign val="superscript"/>
        <sz val="8"/>
        <color theme="1"/>
        <rFont val="Arial"/>
        <family val="2"/>
      </rPr>
      <t>#</t>
    </r>
    <r>
      <rPr>
        <sz val="8"/>
        <color theme="1"/>
        <rFont val="Arial"/>
        <family val="2"/>
      </rPr>
      <t>EC</t>
    </r>
    <r>
      <rPr>
        <vertAlign val="subscript"/>
        <sz val="8"/>
        <color theme="1"/>
        <rFont val="Arial"/>
        <family val="2"/>
      </rPr>
      <t>50</t>
    </r>
    <r>
      <rPr>
        <sz val="8"/>
        <color theme="1"/>
        <rFont val="Arial"/>
        <family val="2"/>
      </rPr>
      <t xml:space="preserve"> is reported with different units or as pEC</t>
    </r>
    <r>
      <rPr>
        <vertAlign val="subscript"/>
        <sz val="8"/>
        <color theme="1"/>
        <rFont val="Arial"/>
        <family val="2"/>
      </rPr>
      <t>50</t>
    </r>
    <r>
      <rPr>
        <sz val="8"/>
        <color theme="1"/>
        <rFont val="Arial"/>
        <family val="2"/>
      </rPr>
      <t>, but is expressed as a scientific number (X*10^</t>
    </r>
    <r>
      <rPr>
        <vertAlign val="superscript"/>
        <sz val="8"/>
        <color theme="1"/>
        <rFont val="Arial"/>
        <family val="2"/>
      </rPr>
      <t>-Y</t>
    </r>
    <r>
      <rPr>
        <sz val="8"/>
        <color theme="1"/>
        <rFont val="Arial"/>
        <family val="2"/>
      </rPr>
      <t>) when calculatingLog(Emax/EC</t>
    </r>
    <r>
      <rPr>
        <vertAlign val="subscript"/>
        <sz val="8"/>
        <color theme="1"/>
        <rFont val="Arial"/>
        <family val="2"/>
      </rPr>
      <t>50</t>
    </r>
    <r>
      <rPr>
        <sz val="8"/>
        <color theme="1"/>
        <rFont val="Arial"/>
        <family val="2"/>
      </rPr>
      <t>)</t>
    </r>
  </si>
  <si>
    <t>CP55940</t>
  </si>
  <si>
    <t>2AG</t>
  </si>
  <si>
    <t>AEA</t>
  </si>
  <si>
    <t>HU210</t>
  </si>
  <si>
    <t>JWH133</t>
  </si>
  <si>
    <t>Cannabinol</t>
  </si>
  <si>
    <t>Nabilone</t>
  </si>
  <si>
    <t>AM841</t>
  </si>
  <si>
    <t>AM11542</t>
  </si>
  <si>
    <t>THC</t>
  </si>
  <si>
    <t>THCv</t>
  </si>
  <si>
    <r>
      <t>pEC</t>
    </r>
    <r>
      <rPr>
        <b/>
        <vertAlign val="subscript"/>
        <sz val="8"/>
        <color theme="1"/>
        <rFont val="Arial"/>
        <family val="2"/>
      </rPr>
      <t>50</t>
    </r>
    <r>
      <rPr>
        <b/>
        <vertAlign val="superscript"/>
        <sz val="8"/>
        <color theme="1"/>
        <rFont val="Arial"/>
        <family val="2"/>
      </rPr>
      <t>#</t>
    </r>
  </si>
  <si>
    <t>HU243</t>
  </si>
  <si>
    <t>mGi</t>
  </si>
  <si>
    <t>L759633</t>
  </si>
  <si>
    <t>-</t>
  </si>
  <si>
    <t>THC (Ref)</t>
  </si>
  <si>
    <t>2AG (Ref)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</si>
</sst>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bscript"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164" fontId="2" fillId="3" borderId="0" xfId="0" applyNumberFormat="1" applyFont="1" applyFill="1" applyAlignment="1">
      <alignment horizontal="right" vertical="center" wrapText="1"/>
    </xf>
    <xf numFmtId="164" fontId="2" fillId="4" borderId="4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1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right" vertical="center" wrapText="1"/>
    </xf>
    <xf numFmtId="164" fontId="2" fillId="4" borderId="3" xfId="0" quotePrefix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164" fontId="2" fillId="4" borderId="5" xfId="0" quotePrefix="1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 vertical="center" wrapText="1"/>
    </xf>
    <xf numFmtId="1" fontId="2" fillId="0" borderId="7" xfId="0" applyNumberFormat="1" applyFont="1" applyBorder="1" applyAlignment="1">
      <alignment horizontal="right" vertical="center" wrapText="1"/>
    </xf>
    <xf numFmtId="2" fontId="2" fillId="0" borderId="10" xfId="0" applyNumberFormat="1" applyFont="1" applyBorder="1" applyAlignment="1">
      <alignment horizontal="right" vertical="center" wrapText="1"/>
    </xf>
    <xf numFmtId="2" fontId="2" fillId="0" borderId="11" xfId="0" applyNumberFormat="1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 vertical="center" wrapText="1"/>
    </xf>
    <xf numFmtId="164" fontId="2" fillId="3" borderId="7" xfId="0" applyNumberFormat="1" applyFont="1" applyFill="1" applyBorder="1" applyAlignment="1">
      <alignment horizontal="right" vertical="center" wrapText="1"/>
    </xf>
    <xf numFmtId="164" fontId="2" fillId="3" borderId="8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BD1D-F32A-F045-A217-3A27C7671853}">
  <dimension ref="A1:M27"/>
  <sheetViews>
    <sheetView tabSelected="1" zoomScale="290" zoomScaleNormal="290" workbookViewId="0">
      <selection activeCell="A3" sqref="A3"/>
    </sheetView>
  </sheetViews>
  <sheetFormatPr defaultColWidth="10.875" defaultRowHeight="11.25" x14ac:dyDescent="0.2"/>
  <cols>
    <col min="1" max="1" width="8.5" style="1" customWidth="1"/>
    <col min="2" max="2" width="4.5" style="1" customWidth="1"/>
    <col min="3" max="3" width="4.125" style="1" bestFit="1" customWidth="1"/>
    <col min="4" max="4" width="4.625" style="1" customWidth="1"/>
    <col min="5" max="6" width="8.375" style="1" bestFit="1" customWidth="1"/>
    <col min="7" max="7" width="4.125" style="1" bestFit="1" customWidth="1"/>
    <col min="8" max="8" width="4.625" style="1" customWidth="1"/>
    <col min="9" max="11" width="8.375" style="1" bestFit="1" customWidth="1"/>
    <col min="12" max="12" width="5.375" style="1" customWidth="1"/>
    <col min="13" max="13" width="6" style="1" bestFit="1" customWidth="1"/>
    <col min="14" max="16384" width="10.875" style="1"/>
  </cols>
  <sheetData>
    <row r="1" spans="1:13" x14ac:dyDescent="0.2">
      <c r="A1" s="36" t="s">
        <v>1</v>
      </c>
      <c r="B1" s="38" t="s">
        <v>2</v>
      </c>
      <c r="C1" s="40" t="s">
        <v>32</v>
      </c>
      <c r="D1" s="40"/>
      <c r="E1" s="40"/>
      <c r="F1" s="40"/>
      <c r="G1" s="36" t="s">
        <v>0</v>
      </c>
      <c r="H1" s="40"/>
      <c r="I1" s="40"/>
      <c r="J1" s="40"/>
      <c r="K1" s="41" t="s">
        <v>5</v>
      </c>
      <c r="L1" s="42"/>
      <c r="M1" s="43"/>
    </row>
    <row r="2" spans="1:13" ht="33.75" x14ac:dyDescent="0.2">
      <c r="A2" s="37"/>
      <c r="B2" s="39"/>
      <c r="C2" s="2" t="s">
        <v>3</v>
      </c>
      <c r="D2" s="2" t="s">
        <v>30</v>
      </c>
      <c r="E2" s="22" t="s">
        <v>6</v>
      </c>
      <c r="F2" s="3" t="s">
        <v>7</v>
      </c>
      <c r="G2" s="4" t="s">
        <v>3</v>
      </c>
      <c r="H2" s="2" t="s">
        <v>30</v>
      </c>
      <c r="I2" s="22" t="s">
        <v>6</v>
      </c>
      <c r="J2" s="3" t="s">
        <v>7</v>
      </c>
      <c r="K2" s="5" t="s">
        <v>8</v>
      </c>
      <c r="L2" s="22" t="s">
        <v>10</v>
      </c>
      <c r="M2" s="14" t="s">
        <v>4</v>
      </c>
    </row>
    <row r="3" spans="1:13" ht="12" customHeight="1" x14ac:dyDescent="0.2">
      <c r="A3" s="35" t="s">
        <v>36</v>
      </c>
      <c r="B3" s="26">
        <v>0</v>
      </c>
      <c r="C3" s="6">
        <v>100</v>
      </c>
      <c r="D3" s="6">
        <v>6</v>
      </c>
      <c r="E3" s="13">
        <f t="shared" ref="E3:E15" si="0">LOG10((C3*0.01)/(10^-D3))</f>
        <v>6</v>
      </c>
      <c r="F3" s="8" t="s">
        <v>9</v>
      </c>
      <c r="G3" s="7">
        <v>100</v>
      </c>
      <c r="H3" s="6">
        <v>5.28</v>
      </c>
      <c r="I3" s="13">
        <f t="shared" ref="I3:I15" si="1">LOG10((G3*0.01)/(10^-H3))</f>
        <v>5.28</v>
      </c>
      <c r="J3" s="8" t="s">
        <v>9</v>
      </c>
      <c r="K3" s="17">
        <f>MAX(F3,J3)-MIN(F3,J3)</f>
        <v>0</v>
      </c>
      <c r="L3" s="23">
        <f t="shared" ref="L3:L15" si="2">10^K3</f>
        <v>1</v>
      </c>
      <c r="M3" s="18" t="s">
        <v>34</v>
      </c>
    </row>
    <row r="4" spans="1:13" ht="12" customHeight="1" x14ac:dyDescent="0.2">
      <c r="A4" s="32" t="s">
        <v>22</v>
      </c>
      <c r="B4" s="26">
        <v>0</v>
      </c>
      <c r="C4" s="6">
        <v>66.5</v>
      </c>
      <c r="D4" s="6">
        <v>8.6199999999999992</v>
      </c>
      <c r="E4" s="13">
        <f t="shared" ref="E4:E12" si="3">LOG10((C4*0.01)/(10^-D4))</f>
        <v>8.4428216453031038</v>
      </c>
      <c r="F4" s="8">
        <f t="shared" ref="F4:F14" si="4">E4-$E$3</f>
        <v>2.4428216453031038</v>
      </c>
      <c r="G4" s="7">
        <v>40.200000000000003</v>
      </c>
      <c r="H4" s="6">
        <v>8.1</v>
      </c>
      <c r="I4" s="13">
        <f t="shared" ref="I4:I12" si="5">LOG10((G4*0.01)/(10^-H4))</f>
        <v>7.7042260530844704</v>
      </c>
      <c r="J4" s="8">
        <f t="shared" ref="J4:J14" si="6">I4-$I$3</f>
        <v>2.4242260530844701</v>
      </c>
      <c r="K4" s="9">
        <f t="shared" ref="K4:K14" si="7">MAX(F4,J4)-MIN(F4,J4)</f>
        <v>1.8595592218633605E-2</v>
      </c>
      <c r="L4" s="13">
        <f t="shared" ref="L4:L12" si="8">10^K4</f>
        <v>1.0437478459684766</v>
      </c>
      <c r="M4" s="21" t="str">
        <f t="shared" ref="M4:M12" si="9">IF(F4&gt;J4,"mGi","Arrestin")</f>
        <v>mGi</v>
      </c>
    </row>
    <row r="5" spans="1:13" ht="12" customHeight="1" x14ac:dyDescent="0.2">
      <c r="A5" s="32" t="s">
        <v>31</v>
      </c>
      <c r="B5" s="26">
        <v>0</v>
      </c>
      <c r="C5" s="6">
        <v>74.099999999999994</v>
      </c>
      <c r="D5" s="6">
        <v>8.69</v>
      </c>
      <c r="E5" s="13">
        <f t="shared" si="3"/>
        <v>8.5598182079793297</v>
      </c>
      <c r="F5" s="8">
        <f t="shared" si="4"/>
        <v>2.5598182079793297</v>
      </c>
      <c r="G5" s="7">
        <v>58.5</v>
      </c>
      <c r="H5" s="6">
        <v>8.11</v>
      </c>
      <c r="I5" s="13">
        <f t="shared" si="5"/>
        <v>7.8771558660821803</v>
      </c>
      <c r="J5" s="8">
        <f t="shared" si="6"/>
        <v>2.5971558660821801</v>
      </c>
      <c r="K5" s="9">
        <f t="shared" si="7"/>
        <v>3.7337658102850391E-2</v>
      </c>
      <c r="L5" s="13">
        <f t="shared" si="8"/>
        <v>1.0897770510022728</v>
      </c>
      <c r="M5" s="21" t="str">
        <f t="shared" si="9"/>
        <v>Arrestin</v>
      </c>
    </row>
    <row r="6" spans="1:13" ht="12" customHeight="1" x14ac:dyDescent="0.2">
      <c r="A6" s="32" t="s">
        <v>19</v>
      </c>
      <c r="B6" s="26">
        <v>0</v>
      </c>
      <c r="C6" s="6">
        <v>69</v>
      </c>
      <c r="D6" s="6">
        <v>8.42</v>
      </c>
      <c r="E6" s="13">
        <f t="shared" si="3"/>
        <v>8.2588490907372556</v>
      </c>
      <c r="F6" s="8">
        <f t="shared" si="4"/>
        <v>2.2588490907372556</v>
      </c>
      <c r="G6" s="7">
        <v>41.1</v>
      </c>
      <c r="H6" s="6">
        <v>7.97</v>
      </c>
      <c r="I6" s="13">
        <f t="shared" si="5"/>
        <v>7.5838418218760699</v>
      </c>
      <c r="J6" s="8">
        <f t="shared" si="6"/>
        <v>2.3038418218760697</v>
      </c>
      <c r="K6" s="9">
        <f t="shared" si="7"/>
        <v>4.4992731138814079E-2</v>
      </c>
      <c r="L6" s="13">
        <f t="shared" si="8"/>
        <v>1.109156250968752</v>
      </c>
      <c r="M6" s="21" t="str">
        <f t="shared" si="9"/>
        <v>Arrestin</v>
      </c>
    </row>
    <row r="7" spans="1:13" ht="12" customHeight="1" x14ac:dyDescent="0.2">
      <c r="A7" s="32" t="s">
        <v>21</v>
      </c>
      <c r="B7" s="26">
        <v>0</v>
      </c>
      <c r="C7" s="6">
        <v>57.9</v>
      </c>
      <c r="D7" s="6">
        <v>6.35</v>
      </c>
      <c r="E7" s="13">
        <f t="shared" si="3"/>
        <v>6.1126785637274361</v>
      </c>
      <c r="F7" s="8">
        <f t="shared" si="4"/>
        <v>0.11267856372743612</v>
      </c>
      <c r="G7" s="7">
        <v>30.5</v>
      </c>
      <c r="H7" s="6">
        <v>5.85</v>
      </c>
      <c r="I7" s="13">
        <f t="shared" si="5"/>
        <v>5.3342998393467864</v>
      </c>
      <c r="J7" s="8">
        <f t="shared" si="6"/>
        <v>5.4299839346786172E-2</v>
      </c>
      <c r="K7" s="9">
        <f t="shared" si="7"/>
        <v>5.8378724380649949E-2</v>
      </c>
      <c r="L7" s="13">
        <f t="shared" si="8"/>
        <v>1.1438754109411569</v>
      </c>
      <c r="M7" s="21" t="str">
        <f t="shared" si="9"/>
        <v>mGi</v>
      </c>
    </row>
    <row r="8" spans="1:13" ht="12" customHeight="1" x14ac:dyDescent="0.2">
      <c r="A8" s="32" t="s">
        <v>28</v>
      </c>
      <c r="B8" s="26">
        <v>0</v>
      </c>
      <c r="C8" s="6">
        <v>24</v>
      </c>
      <c r="D8" s="6">
        <v>8.2899999999999991</v>
      </c>
      <c r="E8" s="13">
        <f t="shared" si="3"/>
        <v>7.6702112417116055</v>
      </c>
      <c r="F8" s="8">
        <f t="shared" si="4"/>
        <v>1.6702112417116055</v>
      </c>
      <c r="G8" s="7">
        <v>14.1</v>
      </c>
      <c r="H8" s="6">
        <v>7.9</v>
      </c>
      <c r="I8" s="13">
        <f t="shared" si="5"/>
        <v>7.0492191126553809</v>
      </c>
      <c r="J8" s="8">
        <f t="shared" si="6"/>
        <v>1.7692191126553807</v>
      </c>
      <c r="K8" s="9">
        <f t="shared" si="7"/>
        <v>9.9007870943775167E-2</v>
      </c>
      <c r="L8" s="13">
        <f t="shared" si="8"/>
        <v>1.256052727582565</v>
      </c>
      <c r="M8" s="15" t="str">
        <f t="shared" si="9"/>
        <v>Arrestin</v>
      </c>
    </row>
    <row r="9" spans="1:13" ht="12" customHeight="1" x14ac:dyDescent="0.2">
      <c r="A9" s="32" t="s">
        <v>26</v>
      </c>
      <c r="B9" s="26">
        <v>0</v>
      </c>
      <c r="C9" s="6">
        <v>61.1</v>
      </c>
      <c r="D9" s="6">
        <v>8.4700000000000006</v>
      </c>
      <c r="E9" s="13">
        <f t="shared" si="3"/>
        <v>8.2560412102425556</v>
      </c>
      <c r="F9" s="8">
        <f t="shared" si="4"/>
        <v>2.2560412102425556</v>
      </c>
      <c r="G9" s="7">
        <v>39.299999999999997</v>
      </c>
      <c r="H9" s="6">
        <v>8.08</v>
      </c>
      <c r="I9" s="13">
        <f t="shared" si="5"/>
        <v>7.6743925503754271</v>
      </c>
      <c r="J9" s="8">
        <f t="shared" si="6"/>
        <v>2.3943925503754269</v>
      </c>
      <c r="K9" s="9">
        <f t="shared" si="7"/>
        <v>0.13835134013287131</v>
      </c>
      <c r="L9" s="13">
        <f t="shared" si="8"/>
        <v>1.3751540117420213</v>
      </c>
      <c r="M9" s="21" t="str">
        <f t="shared" si="9"/>
        <v>Arrestin</v>
      </c>
    </row>
    <row r="10" spans="1:13" ht="12" customHeight="1" x14ac:dyDescent="0.2">
      <c r="A10" s="32" t="s">
        <v>25</v>
      </c>
      <c r="B10" s="26">
        <v>0</v>
      </c>
      <c r="C10" s="6">
        <v>75.8</v>
      </c>
      <c r="D10" s="6">
        <v>7.86</v>
      </c>
      <c r="E10" s="13">
        <f t="shared" si="3"/>
        <v>7.7396692056320546</v>
      </c>
      <c r="F10" s="8">
        <f t="shared" si="4"/>
        <v>1.7396692056320546</v>
      </c>
      <c r="G10" s="7">
        <v>58.8</v>
      </c>
      <c r="H10" s="6">
        <v>7.11</v>
      </c>
      <c r="I10" s="13">
        <f t="shared" si="5"/>
        <v>6.8793773260761402</v>
      </c>
      <c r="J10" s="8">
        <f t="shared" si="6"/>
        <v>1.5993773260761399</v>
      </c>
      <c r="K10" s="9">
        <f t="shared" si="7"/>
        <v>0.14029187955591471</v>
      </c>
      <c r="L10" s="13">
        <f t="shared" si="8"/>
        <v>1.3813123016498385</v>
      </c>
      <c r="M10" s="21" t="str">
        <f t="shared" si="9"/>
        <v>mGi</v>
      </c>
    </row>
    <row r="11" spans="1:13" x14ac:dyDescent="0.2">
      <c r="A11" s="32" t="s">
        <v>27</v>
      </c>
      <c r="B11" s="26">
        <v>0</v>
      </c>
      <c r="C11" s="6">
        <v>54.6</v>
      </c>
      <c r="D11" s="6">
        <v>8.4700000000000006</v>
      </c>
      <c r="E11" s="13">
        <f t="shared" si="3"/>
        <v>8.2071926427047384</v>
      </c>
      <c r="F11" s="8">
        <f t="shared" si="4"/>
        <v>2.2071926427047384</v>
      </c>
      <c r="G11" s="7">
        <v>31.7</v>
      </c>
      <c r="H11" s="6">
        <v>8.16</v>
      </c>
      <c r="I11" s="13">
        <f t="shared" si="5"/>
        <v>7.6610592622177531</v>
      </c>
      <c r="J11" s="8">
        <f t="shared" si="6"/>
        <v>2.3810592622177529</v>
      </c>
      <c r="K11" s="9">
        <f t="shared" si="7"/>
        <v>0.17386661951301452</v>
      </c>
      <c r="L11" s="13">
        <f t="shared" si="8"/>
        <v>1.4923360130727661</v>
      </c>
      <c r="M11" s="15" t="str">
        <f t="shared" si="9"/>
        <v>Arrestin</v>
      </c>
    </row>
    <row r="12" spans="1:13" x14ac:dyDescent="0.2">
      <c r="A12" s="32" t="s">
        <v>23</v>
      </c>
      <c r="B12" s="26">
        <v>0</v>
      </c>
      <c r="C12" s="6">
        <v>23.7</v>
      </c>
      <c r="D12" s="6">
        <v>5.94</v>
      </c>
      <c r="E12" s="13">
        <f t="shared" si="3"/>
        <v>5.3147483460101048</v>
      </c>
      <c r="F12" s="8">
        <f t="shared" si="4"/>
        <v>-0.68525165398989518</v>
      </c>
      <c r="G12" s="7">
        <v>9.11</v>
      </c>
      <c r="H12" s="6">
        <v>6.05</v>
      </c>
      <c r="I12" s="13">
        <f t="shared" si="5"/>
        <v>5.0095183769729985</v>
      </c>
      <c r="J12" s="8">
        <f t="shared" si="6"/>
        <v>-0.27048162302700174</v>
      </c>
      <c r="K12" s="9">
        <f>MAX(F12,J12)-MIN(F12,J12)</f>
        <v>0.41477003096289344</v>
      </c>
      <c r="L12" s="13">
        <f t="shared" si="8"/>
        <v>2.5987830826248697</v>
      </c>
      <c r="M12" s="21" t="str">
        <f t="shared" si="9"/>
        <v>Arrestin</v>
      </c>
    </row>
    <row r="13" spans="1:13" ht="12" customHeight="1" x14ac:dyDescent="0.2">
      <c r="A13" s="32" t="s">
        <v>24</v>
      </c>
      <c r="B13" s="26">
        <v>0</v>
      </c>
      <c r="C13" s="6">
        <v>15</v>
      </c>
      <c r="D13" s="6">
        <v>6.89</v>
      </c>
      <c r="E13" s="13">
        <f t="shared" si="0"/>
        <v>6.066091259055681</v>
      </c>
      <c r="F13" s="8">
        <f t="shared" si="4"/>
        <v>6.6091259055681029E-2</v>
      </c>
      <c r="G13" s="7"/>
      <c r="H13" s="6"/>
      <c r="I13" s="13" t="e">
        <f t="shared" si="1"/>
        <v>#NUM!</v>
      </c>
      <c r="J13" s="8" t="e">
        <f t="shared" si="6"/>
        <v>#NUM!</v>
      </c>
      <c r="K13" s="9" t="e">
        <f t="shared" si="7"/>
        <v>#NUM!</v>
      </c>
      <c r="L13" s="13" t="e">
        <f t="shared" si="2"/>
        <v>#NUM!</v>
      </c>
      <c r="M13" s="21" t="e">
        <f t="shared" ref="M13:M15" si="10">IF(F13&gt;J13,"mGi","Arrestin")</f>
        <v>#NUM!</v>
      </c>
    </row>
    <row r="14" spans="1:13" x14ac:dyDescent="0.2">
      <c r="A14" s="32" t="s">
        <v>33</v>
      </c>
      <c r="B14" s="26">
        <v>0</v>
      </c>
      <c r="C14" s="6">
        <v>21.5</v>
      </c>
      <c r="D14" s="6">
        <v>6.38</v>
      </c>
      <c r="E14" s="13">
        <f t="shared" si="0"/>
        <v>5.7124384599156057</v>
      </c>
      <c r="F14" s="8">
        <f t="shared" si="4"/>
        <v>-0.28756154008439427</v>
      </c>
      <c r="G14" s="7"/>
      <c r="H14" s="6"/>
      <c r="I14" s="13" t="e">
        <f t="shared" si="1"/>
        <v>#NUM!</v>
      </c>
      <c r="J14" s="8" t="e">
        <f t="shared" si="6"/>
        <v>#NUM!</v>
      </c>
      <c r="K14" s="9" t="e">
        <f t="shared" si="7"/>
        <v>#NUM!</v>
      </c>
      <c r="L14" s="24" t="e">
        <f t="shared" si="2"/>
        <v>#NUM!</v>
      </c>
      <c r="M14" s="15" t="e">
        <f t="shared" si="10"/>
        <v>#NUM!</v>
      </c>
    </row>
    <row r="15" spans="1:13" x14ac:dyDescent="0.2">
      <c r="A15" s="33" t="s">
        <v>29</v>
      </c>
      <c r="B15" s="27">
        <v>0</v>
      </c>
      <c r="C15" s="10">
        <v>-13.3</v>
      </c>
      <c r="D15" s="10">
        <v>6.7</v>
      </c>
      <c r="E15" s="13" t="e">
        <f t="shared" si="0"/>
        <v>#NUM!</v>
      </c>
      <c r="F15" s="8" t="e">
        <f t="shared" ref="F15" si="11">E15-$E$3</f>
        <v>#NUM!</v>
      </c>
      <c r="G15" s="11"/>
      <c r="H15" s="10"/>
      <c r="I15" s="13" t="e">
        <f t="shared" si="1"/>
        <v>#NUM!</v>
      </c>
      <c r="J15" s="8" t="e">
        <f t="shared" ref="J15" si="12">I15-$I$3</f>
        <v>#NUM!</v>
      </c>
      <c r="K15" s="9" t="e">
        <f t="shared" ref="K15" si="13">MAX(F15,J15)-MIN(F15,J15)</f>
        <v>#NUM!</v>
      </c>
      <c r="L15" s="25" t="e">
        <f t="shared" si="2"/>
        <v>#NUM!</v>
      </c>
      <c r="M15" s="16" t="e">
        <f t="shared" si="10"/>
        <v>#NUM!</v>
      </c>
    </row>
    <row r="16" spans="1:13" x14ac:dyDescent="0.2">
      <c r="A16" s="34"/>
      <c r="B16" s="13"/>
      <c r="C16" s="12"/>
      <c r="D16" s="12"/>
      <c r="E16" s="13"/>
      <c r="F16" s="13"/>
      <c r="G16" s="12"/>
      <c r="H16" s="12"/>
      <c r="I16" s="13"/>
      <c r="J16" s="13"/>
      <c r="K16" s="13"/>
      <c r="L16" s="24"/>
      <c r="M16" s="20"/>
    </row>
    <row r="17" spans="1:13" x14ac:dyDescent="0.2">
      <c r="A17" s="34"/>
      <c r="B17" s="13"/>
      <c r="C17" s="12"/>
      <c r="D17" s="12"/>
      <c r="E17" s="13"/>
      <c r="F17" s="13"/>
      <c r="G17" s="12"/>
      <c r="H17" s="12"/>
      <c r="I17" s="13"/>
      <c r="J17" s="13"/>
      <c r="K17" s="13"/>
      <c r="L17" s="24"/>
      <c r="M17" s="20"/>
    </row>
    <row r="19" spans="1:13" x14ac:dyDescent="0.2">
      <c r="A19" s="19" t="s">
        <v>13</v>
      </c>
      <c r="C19" s="12"/>
      <c r="D19" s="12"/>
      <c r="E19" s="13"/>
    </row>
    <row r="20" spans="1:13" x14ac:dyDescent="0.2">
      <c r="A20" s="1" t="s">
        <v>14</v>
      </c>
      <c r="C20" s="12"/>
      <c r="D20" s="12"/>
      <c r="E20" s="13"/>
    </row>
    <row r="21" spans="1:13" x14ac:dyDescent="0.2">
      <c r="A21" s="1" t="s">
        <v>15</v>
      </c>
      <c r="C21" s="12"/>
      <c r="D21" s="12"/>
      <c r="E21" s="13"/>
    </row>
    <row r="22" spans="1:13" x14ac:dyDescent="0.2">
      <c r="A22" s="1" t="s">
        <v>16</v>
      </c>
      <c r="C22" s="12"/>
      <c r="D22" s="12"/>
      <c r="E22" s="13"/>
    </row>
    <row r="23" spans="1:13" x14ac:dyDescent="0.2">
      <c r="A23" s="1" t="s">
        <v>18</v>
      </c>
      <c r="C23" s="12"/>
      <c r="D23" s="12"/>
      <c r="E23" s="13"/>
    </row>
    <row r="24" spans="1:13" x14ac:dyDescent="0.2">
      <c r="C24" s="12"/>
      <c r="D24" s="12"/>
      <c r="E24" s="13"/>
    </row>
    <row r="25" spans="1:13" s="19" customFormat="1" x14ac:dyDescent="0.2">
      <c r="A25" s="19" t="s">
        <v>11</v>
      </c>
    </row>
    <row r="26" spans="1:13" x14ac:dyDescent="0.2">
      <c r="A26" s="1" t="s">
        <v>12</v>
      </c>
    </row>
    <row r="27" spans="1:13" x14ac:dyDescent="0.2">
      <c r="A27" s="1" t="s">
        <v>17</v>
      </c>
    </row>
  </sheetData>
  <sortState xmlns:xlrd2="http://schemas.microsoft.com/office/spreadsheetml/2017/richdata2" ref="A4:N12">
    <sortCondition ref="L4:L12"/>
  </sortState>
  <mergeCells count="5">
    <mergeCell ref="A1:A2"/>
    <mergeCell ref="B1:B2"/>
    <mergeCell ref="C1:F1"/>
    <mergeCell ref="G1:J1"/>
    <mergeCell ref="K1:M1"/>
  </mergeCells>
  <conditionalFormatting sqref="E1:E1048576 I1:I1048576">
    <cfRule type="colorScale" priority="1">
      <colorScale>
        <cfvo type="min"/>
        <cfvo type="max"/>
        <color rgb="FFFCFCFF"/>
        <color rgb="FF63BE7B"/>
      </colorScale>
    </cfRule>
  </conditionalFormatting>
  <conditionalFormatting sqref="L1:L1048576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74D3-8178-B44C-8349-692F98837CCB}">
  <dimension ref="A1:M27"/>
  <sheetViews>
    <sheetView zoomScale="260" zoomScaleNormal="260" workbookViewId="0">
      <selection activeCell="A3" sqref="A3"/>
    </sheetView>
  </sheetViews>
  <sheetFormatPr defaultColWidth="10.875" defaultRowHeight="11.25" x14ac:dyDescent="0.2"/>
  <cols>
    <col min="1" max="1" width="8.5" style="1" customWidth="1"/>
    <col min="2" max="2" width="4.5" style="1" customWidth="1"/>
    <col min="3" max="3" width="4.125" style="1" bestFit="1" customWidth="1"/>
    <col min="4" max="4" width="4.625" style="1" customWidth="1"/>
    <col min="5" max="6" width="8.375" style="1" bestFit="1" customWidth="1"/>
    <col min="7" max="7" width="4.125" style="1" bestFit="1" customWidth="1"/>
    <col min="8" max="8" width="4.625" style="1" customWidth="1"/>
    <col min="9" max="11" width="8.375" style="1" bestFit="1" customWidth="1"/>
    <col min="12" max="12" width="5.375" style="1" customWidth="1"/>
    <col min="13" max="13" width="6" style="1" bestFit="1" customWidth="1"/>
    <col min="14" max="16384" width="10.875" style="1"/>
  </cols>
  <sheetData>
    <row r="1" spans="1:13" x14ac:dyDescent="0.2">
      <c r="A1" s="36" t="s">
        <v>1</v>
      </c>
      <c r="B1" s="38" t="s">
        <v>2</v>
      </c>
      <c r="C1" s="40" t="s">
        <v>32</v>
      </c>
      <c r="D1" s="40"/>
      <c r="E1" s="40"/>
      <c r="F1" s="40"/>
      <c r="G1" s="36" t="s">
        <v>0</v>
      </c>
      <c r="H1" s="40"/>
      <c r="I1" s="40"/>
      <c r="J1" s="40"/>
      <c r="K1" s="41" t="s">
        <v>5</v>
      </c>
      <c r="L1" s="42"/>
      <c r="M1" s="43"/>
    </row>
    <row r="2" spans="1:13" ht="33.75" x14ac:dyDescent="0.2">
      <c r="A2" s="37"/>
      <c r="B2" s="39"/>
      <c r="C2" s="2" t="s">
        <v>3</v>
      </c>
      <c r="D2" s="2" t="s">
        <v>30</v>
      </c>
      <c r="E2" s="22" t="s">
        <v>6</v>
      </c>
      <c r="F2" s="3" t="s">
        <v>7</v>
      </c>
      <c r="G2" s="4" t="s">
        <v>3</v>
      </c>
      <c r="H2" s="2" t="s">
        <v>30</v>
      </c>
      <c r="I2" s="22" t="s">
        <v>6</v>
      </c>
      <c r="J2" s="3" t="s">
        <v>7</v>
      </c>
      <c r="K2" s="5" t="s">
        <v>8</v>
      </c>
      <c r="L2" s="22" t="s">
        <v>10</v>
      </c>
      <c r="M2" s="14" t="s">
        <v>4</v>
      </c>
    </row>
    <row r="3" spans="1:13" ht="12" customHeight="1" x14ac:dyDescent="0.2">
      <c r="A3" s="35" t="s">
        <v>35</v>
      </c>
      <c r="B3" s="26">
        <v>0</v>
      </c>
      <c r="C3" s="6">
        <v>24</v>
      </c>
      <c r="D3" s="6">
        <v>8.2899999999999991</v>
      </c>
      <c r="E3" s="13">
        <f t="shared" ref="E3:E15" si="0">LOG10((C3*0.01)/(10^-D3))</f>
        <v>7.6702112417116055</v>
      </c>
      <c r="F3" s="8" t="s">
        <v>9</v>
      </c>
      <c r="G3" s="7">
        <v>14.1</v>
      </c>
      <c r="H3" s="6">
        <v>7.9</v>
      </c>
      <c r="I3" s="13">
        <f t="shared" ref="I3:I15" si="1">LOG10((G3*0.01)/(10^-H3))</f>
        <v>7.0492191126553809</v>
      </c>
      <c r="J3" s="8" t="s">
        <v>9</v>
      </c>
      <c r="K3" s="17">
        <f t="shared" ref="K3:K15" si="2">MAX(F3,J3)-MIN(F3,J3)</f>
        <v>0</v>
      </c>
      <c r="L3" s="23">
        <f t="shared" ref="L3:L15" si="3">10^K3</f>
        <v>1</v>
      </c>
      <c r="M3" s="28" t="s">
        <v>34</v>
      </c>
    </row>
    <row r="4" spans="1:13" ht="12" customHeight="1" x14ac:dyDescent="0.2">
      <c r="A4" s="32" t="s">
        <v>26</v>
      </c>
      <c r="B4" s="26">
        <v>0</v>
      </c>
      <c r="C4" s="6">
        <v>61.1</v>
      </c>
      <c r="D4" s="6">
        <v>8.4700000000000006</v>
      </c>
      <c r="E4" s="13">
        <f t="shared" ref="E4:E12" si="4">LOG10((C4*0.01)/(10^-D4))</f>
        <v>8.2560412102425556</v>
      </c>
      <c r="F4" s="8">
        <f t="shared" ref="F4:F12" si="5">E4-$E$3</f>
        <v>0.58582996853095004</v>
      </c>
      <c r="G4" s="7">
        <v>39.299999999999997</v>
      </c>
      <c r="H4" s="6">
        <v>8.08</v>
      </c>
      <c r="I4" s="13">
        <f t="shared" ref="I4:I12" si="6">LOG10((G4*0.01)/(10^-H4))</f>
        <v>7.6743925503754271</v>
      </c>
      <c r="J4" s="8">
        <f t="shared" ref="J4:J12" si="7">I4-$I$3</f>
        <v>0.62517343772004619</v>
      </c>
      <c r="K4" s="9">
        <f t="shared" ref="K4:K12" si="8">MAX(F4,J4)-MIN(F4,J4)</f>
        <v>3.9343469189096147E-2</v>
      </c>
      <c r="L4" s="13">
        <f t="shared" ref="L4:L12" si="9">10^K4</f>
        <v>1.0948218825086125</v>
      </c>
      <c r="M4" s="21" t="str">
        <f>IF(F4&gt;J4,"mGi","Arrestin")</f>
        <v>Arrestin</v>
      </c>
    </row>
    <row r="5" spans="1:13" ht="12" customHeight="1" x14ac:dyDescent="0.2">
      <c r="A5" s="32" t="s">
        <v>19</v>
      </c>
      <c r="B5" s="26">
        <v>0</v>
      </c>
      <c r="C5" s="6">
        <v>69</v>
      </c>
      <c r="D5" s="6">
        <v>8.42</v>
      </c>
      <c r="E5" s="13">
        <f t="shared" si="4"/>
        <v>8.2588490907372556</v>
      </c>
      <c r="F5" s="8">
        <f t="shared" si="5"/>
        <v>0.58863784902565008</v>
      </c>
      <c r="G5" s="7">
        <v>41.1</v>
      </c>
      <c r="H5" s="6">
        <v>7.97</v>
      </c>
      <c r="I5" s="13">
        <f t="shared" si="6"/>
        <v>7.5838418218760699</v>
      </c>
      <c r="J5" s="8">
        <f t="shared" si="7"/>
        <v>0.534622709220689</v>
      </c>
      <c r="K5" s="9">
        <f t="shared" si="8"/>
        <v>5.4015139804961088E-2</v>
      </c>
      <c r="L5" s="13">
        <f t="shared" si="9"/>
        <v>1.1324398401807787</v>
      </c>
      <c r="M5" s="21" t="str">
        <f t="shared" ref="M5:M12" si="10">IF(F5&gt;J5,"mGi","Arrestin")</f>
        <v>mGi</v>
      </c>
    </row>
    <row r="6" spans="1:13" ht="12" customHeight="1" x14ac:dyDescent="0.2">
      <c r="A6" s="32" t="s">
        <v>31</v>
      </c>
      <c r="B6" s="26">
        <v>0</v>
      </c>
      <c r="C6" s="6">
        <v>74.099999999999994</v>
      </c>
      <c r="D6" s="6">
        <v>8.69</v>
      </c>
      <c r="E6" s="13">
        <f t="shared" si="4"/>
        <v>8.5598182079793297</v>
      </c>
      <c r="F6" s="8">
        <f t="shared" si="5"/>
        <v>0.88960696626772418</v>
      </c>
      <c r="G6" s="7">
        <v>58.5</v>
      </c>
      <c r="H6" s="6">
        <v>8.11</v>
      </c>
      <c r="I6" s="13">
        <f t="shared" si="6"/>
        <v>7.8771558660821803</v>
      </c>
      <c r="J6" s="8">
        <f t="shared" si="7"/>
        <v>0.8279367534267994</v>
      </c>
      <c r="K6" s="9">
        <f t="shared" si="8"/>
        <v>6.1670212840924776E-2</v>
      </c>
      <c r="L6" s="13">
        <f t="shared" si="9"/>
        <v>1.1525777005740467</v>
      </c>
      <c r="M6" s="21" t="str">
        <f t="shared" si="10"/>
        <v>mGi</v>
      </c>
    </row>
    <row r="7" spans="1:13" ht="12" customHeight="1" x14ac:dyDescent="0.2">
      <c r="A7" s="32" t="s">
        <v>27</v>
      </c>
      <c r="B7" s="26">
        <v>0</v>
      </c>
      <c r="C7" s="6">
        <v>54.6</v>
      </c>
      <c r="D7" s="6">
        <v>8.4700000000000006</v>
      </c>
      <c r="E7" s="13">
        <f t="shared" si="4"/>
        <v>8.2071926427047384</v>
      </c>
      <c r="F7" s="8">
        <f t="shared" si="5"/>
        <v>0.53698140099313285</v>
      </c>
      <c r="G7" s="7">
        <v>31.7</v>
      </c>
      <c r="H7" s="6">
        <v>8.16</v>
      </c>
      <c r="I7" s="13">
        <f t="shared" si="6"/>
        <v>7.6610592622177531</v>
      </c>
      <c r="J7" s="8">
        <f t="shared" si="7"/>
        <v>0.6118401495623722</v>
      </c>
      <c r="K7" s="9">
        <f t="shared" si="8"/>
        <v>7.4858748569239353E-2</v>
      </c>
      <c r="L7" s="13">
        <f t="shared" si="9"/>
        <v>1.1881157377405316</v>
      </c>
      <c r="M7" s="21" t="str">
        <f t="shared" si="10"/>
        <v>Arrestin</v>
      </c>
    </row>
    <row r="8" spans="1:13" ht="12" customHeight="1" x14ac:dyDescent="0.2">
      <c r="A8" s="32" t="s">
        <v>20</v>
      </c>
      <c r="B8" s="26">
        <v>0</v>
      </c>
      <c r="C8" s="6">
        <v>100</v>
      </c>
      <c r="D8" s="6">
        <v>6</v>
      </c>
      <c r="E8" s="13">
        <f t="shared" si="4"/>
        <v>6</v>
      </c>
      <c r="F8" s="8">
        <f t="shared" si="5"/>
        <v>-1.6702112417116055</v>
      </c>
      <c r="G8" s="7">
        <v>100</v>
      </c>
      <c r="H8" s="6">
        <v>5.28</v>
      </c>
      <c r="I8" s="13">
        <f t="shared" si="6"/>
        <v>5.28</v>
      </c>
      <c r="J8" s="8">
        <f t="shared" si="7"/>
        <v>-1.7692191126553807</v>
      </c>
      <c r="K8" s="9">
        <f t="shared" si="8"/>
        <v>9.9007870943775167E-2</v>
      </c>
      <c r="L8" s="13">
        <f t="shared" si="9"/>
        <v>1.256052727582565</v>
      </c>
      <c r="M8" s="21" t="str">
        <f t="shared" si="10"/>
        <v>mGi</v>
      </c>
    </row>
    <row r="9" spans="1:13" ht="12" customHeight="1" x14ac:dyDescent="0.2">
      <c r="A9" s="32" t="s">
        <v>22</v>
      </c>
      <c r="B9" s="26">
        <v>0</v>
      </c>
      <c r="C9" s="6">
        <v>66.5</v>
      </c>
      <c r="D9" s="6">
        <v>8.6199999999999992</v>
      </c>
      <c r="E9" s="13">
        <f t="shared" si="4"/>
        <v>8.4428216453031038</v>
      </c>
      <c r="F9" s="8">
        <f t="shared" si="5"/>
        <v>0.77261040359149824</v>
      </c>
      <c r="G9" s="7">
        <v>40.200000000000003</v>
      </c>
      <c r="H9" s="6">
        <v>8.1</v>
      </c>
      <c r="I9" s="13">
        <f t="shared" si="6"/>
        <v>7.7042260530844704</v>
      </c>
      <c r="J9" s="8">
        <f t="shared" si="7"/>
        <v>0.65500694042908947</v>
      </c>
      <c r="K9" s="9">
        <f t="shared" si="8"/>
        <v>0.11760346316240877</v>
      </c>
      <c r="L9" s="13">
        <f t="shared" si="9"/>
        <v>1.3110023288371322</v>
      </c>
      <c r="M9" s="21" t="str">
        <f t="shared" si="10"/>
        <v>mGi</v>
      </c>
    </row>
    <row r="10" spans="1:13" ht="12" customHeight="1" x14ac:dyDescent="0.2">
      <c r="A10" s="32" t="s">
        <v>21</v>
      </c>
      <c r="B10" s="26">
        <v>0</v>
      </c>
      <c r="C10" s="6">
        <v>57.9</v>
      </c>
      <c r="D10" s="6">
        <v>6.35</v>
      </c>
      <c r="E10" s="13">
        <f t="shared" si="4"/>
        <v>6.1126785637274361</v>
      </c>
      <c r="F10" s="8">
        <f t="shared" si="5"/>
        <v>-1.5575326779841694</v>
      </c>
      <c r="G10" s="7">
        <v>30.5</v>
      </c>
      <c r="H10" s="6">
        <v>5.85</v>
      </c>
      <c r="I10" s="13">
        <f t="shared" si="6"/>
        <v>5.3342998393467864</v>
      </c>
      <c r="J10" s="8">
        <f t="shared" si="7"/>
        <v>-1.7149192733085945</v>
      </c>
      <c r="K10" s="9">
        <f t="shared" si="8"/>
        <v>0.15738659532442512</v>
      </c>
      <c r="L10" s="13">
        <f t="shared" si="9"/>
        <v>1.4367678299272675</v>
      </c>
      <c r="M10" s="21" t="str">
        <f t="shared" si="10"/>
        <v>mGi</v>
      </c>
    </row>
    <row r="11" spans="1:13" x14ac:dyDescent="0.2">
      <c r="A11" s="32" t="s">
        <v>25</v>
      </c>
      <c r="B11" s="26">
        <v>0</v>
      </c>
      <c r="C11" s="6">
        <v>75.8</v>
      </c>
      <c r="D11" s="6">
        <v>7.86</v>
      </c>
      <c r="E11" s="13">
        <f t="shared" si="4"/>
        <v>7.7396692056320546</v>
      </c>
      <c r="F11" s="8">
        <f t="shared" si="5"/>
        <v>6.9457963920449117E-2</v>
      </c>
      <c r="G11" s="7">
        <v>58.8</v>
      </c>
      <c r="H11" s="6">
        <v>7.11</v>
      </c>
      <c r="I11" s="13">
        <f t="shared" si="6"/>
        <v>6.8793773260761402</v>
      </c>
      <c r="J11" s="8">
        <f t="shared" si="7"/>
        <v>-0.16984178657924076</v>
      </c>
      <c r="K11" s="9">
        <f t="shared" si="8"/>
        <v>0.23929975049968988</v>
      </c>
      <c r="L11" s="13">
        <f t="shared" si="9"/>
        <v>1.7350010841306307</v>
      </c>
      <c r="M11" s="21" t="str">
        <f t="shared" si="10"/>
        <v>mGi</v>
      </c>
    </row>
    <row r="12" spans="1:13" x14ac:dyDescent="0.2">
      <c r="A12" s="32" t="s">
        <v>23</v>
      </c>
      <c r="B12" s="26">
        <v>0</v>
      </c>
      <c r="C12" s="6">
        <v>23.7</v>
      </c>
      <c r="D12" s="6">
        <v>5.94</v>
      </c>
      <c r="E12" s="13">
        <f t="shared" si="4"/>
        <v>5.3147483460101048</v>
      </c>
      <c r="F12" s="8">
        <f t="shared" si="5"/>
        <v>-2.3554628957015007</v>
      </c>
      <c r="G12" s="7">
        <v>9.11</v>
      </c>
      <c r="H12" s="6">
        <v>6.05</v>
      </c>
      <c r="I12" s="13">
        <f t="shared" si="6"/>
        <v>5.0095183769729985</v>
      </c>
      <c r="J12" s="8">
        <f t="shared" si="7"/>
        <v>-2.0397007356823824</v>
      </c>
      <c r="K12" s="9">
        <f t="shared" si="8"/>
        <v>0.31576216001911828</v>
      </c>
      <c r="L12" s="13">
        <f t="shared" si="9"/>
        <v>2.0690079528958645</v>
      </c>
      <c r="M12" s="21" t="str">
        <f t="shared" si="10"/>
        <v>Arrestin</v>
      </c>
    </row>
    <row r="13" spans="1:13" ht="12" customHeight="1" x14ac:dyDescent="0.2">
      <c r="A13" s="32" t="s">
        <v>24</v>
      </c>
      <c r="B13" s="26">
        <v>0</v>
      </c>
      <c r="C13" s="6">
        <v>15</v>
      </c>
      <c r="D13" s="6">
        <v>6.89</v>
      </c>
      <c r="E13" s="13">
        <f t="shared" si="0"/>
        <v>6.066091259055681</v>
      </c>
      <c r="F13" s="8">
        <f t="shared" ref="F13:F15" si="11">E13-$E$3</f>
        <v>-1.6041199826559245</v>
      </c>
      <c r="G13" s="7"/>
      <c r="H13" s="6"/>
      <c r="I13" s="13" t="e">
        <f t="shared" si="1"/>
        <v>#NUM!</v>
      </c>
      <c r="J13" s="8" t="e">
        <f t="shared" ref="J13:J15" si="12">I13-$I$3</f>
        <v>#NUM!</v>
      </c>
      <c r="K13" s="9" t="e">
        <f t="shared" si="2"/>
        <v>#NUM!</v>
      </c>
      <c r="L13" s="13" t="e">
        <f t="shared" si="3"/>
        <v>#NUM!</v>
      </c>
      <c r="M13" s="21"/>
    </row>
    <row r="14" spans="1:13" x14ac:dyDescent="0.2">
      <c r="A14" s="32" t="s">
        <v>33</v>
      </c>
      <c r="B14" s="26">
        <v>0</v>
      </c>
      <c r="C14" s="6">
        <v>21.5</v>
      </c>
      <c r="D14" s="6">
        <v>6.38</v>
      </c>
      <c r="E14" s="13">
        <f t="shared" si="0"/>
        <v>5.7124384599156057</v>
      </c>
      <c r="F14" s="8">
        <f t="shared" si="11"/>
        <v>-1.9577727817959998</v>
      </c>
      <c r="G14" s="7"/>
      <c r="H14" s="6"/>
      <c r="I14" s="13" t="e">
        <f t="shared" si="1"/>
        <v>#NUM!</v>
      </c>
      <c r="J14" s="8" t="e">
        <f t="shared" si="12"/>
        <v>#NUM!</v>
      </c>
      <c r="K14" s="9" t="e">
        <f t="shared" si="2"/>
        <v>#NUM!</v>
      </c>
      <c r="L14" s="24" t="e">
        <f t="shared" si="3"/>
        <v>#NUM!</v>
      </c>
      <c r="M14" s="15"/>
    </row>
    <row r="15" spans="1:13" x14ac:dyDescent="0.2">
      <c r="A15" s="33" t="s">
        <v>29</v>
      </c>
      <c r="B15" s="27">
        <v>0</v>
      </c>
      <c r="C15" s="11">
        <v>-13.3</v>
      </c>
      <c r="D15" s="10">
        <v>6.7</v>
      </c>
      <c r="E15" s="29" t="e">
        <f t="shared" si="0"/>
        <v>#NUM!</v>
      </c>
      <c r="F15" s="30" t="e">
        <f t="shared" si="11"/>
        <v>#NUM!</v>
      </c>
      <c r="G15" s="11"/>
      <c r="H15" s="10"/>
      <c r="I15" s="29" t="e">
        <f t="shared" si="1"/>
        <v>#NUM!</v>
      </c>
      <c r="J15" s="31" t="e">
        <f t="shared" si="12"/>
        <v>#NUM!</v>
      </c>
      <c r="K15" s="9" t="e">
        <f t="shared" si="2"/>
        <v>#NUM!</v>
      </c>
      <c r="L15" s="25" t="e">
        <f t="shared" si="3"/>
        <v>#NUM!</v>
      </c>
      <c r="M15" s="16"/>
    </row>
    <row r="16" spans="1:13" x14ac:dyDescent="0.2">
      <c r="A16" s="34"/>
      <c r="B16" s="13"/>
      <c r="C16" s="12"/>
      <c r="D16" s="12"/>
      <c r="E16" s="13"/>
      <c r="F16" s="13"/>
      <c r="G16" s="12"/>
      <c r="H16" s="12"/>
      <c r="I16" s="13"/>
      <c r="J16" s="13"/>
      <c r="K16" s="13"/>
      <c r="L16" s="24"/>
      <c r="M16" s="20"/>
    </row>
    <row r="17" spans="1:13" x14ac:dyDescent="0.2">
      <c r="A17" s="34"/>
      <c r="B17" s="13"/>
      <c r="C17" s="12"/>
      <c r="D17" s="12"/>
      <c r="E17" s="13"/>
      <c r="F17" s="13"/>
      <c r="G17" s="12"/>
      <c r="H17" s="12"/>
      <c r="I17" s="13"/>
      <c r="J17" s="13"/>
      <c r="K17" s="13"/>
      <c r="L17" s="24"/>
      <c r="M17" s="20"/>
    </row>
    <row r="19" spans="1:13" x14ac:dyDescent="0.2">
      <c r="A19" s="19" t="s">
        <v>13</v>
      </c>
      <c r="C19" s="12"/>
      <c r="D19" s="12"/>
      <c r="E19" s="13"/>
    </row>
    <row r="20" spans="1:13" x14ac:dyDescent="0.2">
      <c r="A20" s="1" t="s">
        <v>14</v>
      </c>
      <c r="C20" s="12"/>
      <c r="D20" s="12"/>
      <c r="E20" s="13"/>
    </row>
    <row r="21" spans="1:13" x14ac:dyDescent="0.2">
      <c r="A21" s="1" t="s">
        <v>15</v>
      </c>
      <c r="C21" s="12"/>
      <c r="D21" s="12"/>
      <c r="E21" s="13"/>
    </row>
    <row r="22" spans="1:13" x14ac:dyDescent="0.2">
      <c r="A22" s="1" t="s">
        <v>16</v>
      </c>
      <c r="C22" s="12"/>
      <c r="D22" s="12"/>
      <c r="E22" s="13"/>
    </row>
    <row r="23" spans="1:13" x14ac:dyDescent="0.2">
      <c r="A23" s="1" t="s">
        <v>18</v>
      </c>
      <c r="C23" s="12"/>
      <c r="D23" s="12"/>
      <c r="E23" s="13"/>
    </row>
    <row r="24" spans="1:13" x14ac:dyDescent="0.2">
      <c r="C24" s="12"/>
      <c r="D24" s="12"/>
      <c r="E24" s="13"/>
    </row>
    <row r="25" spans="1:13" s="19" customFormat="1" x14ac:dyDescent="0.2">
      <c r="A25" s="19" t="s">
        <v>11</v>
      </c>
    </row>
    <row r="26" spans="1:13" x14ac:dyDescent="0.2">
      <c r="A26" s="1" t="s">
        <v>12</v>
      </c>
    </row>
    <row r="27" spans="1:13" x14ac:dyDescent="0.2">
      <c r="A27" s="1" t="s">
        <v>17</v>
      </c>
    </row>
  </sheetData>
  <sortState xmlns:xlrd2="http://schemas.microsoft.com/office/spreadsheetml/2017/richdata2" ref="A4:M12">
    <sortCondition ref="L4:L12"/>
  </sortState>
  <mergeCells count="5">
    <mergeCell ref="A1:A2"/>
    <mergeCell ref="B1:B2"/>
    <mergeCell ref="C1:F1"/>
    <mergeCell ref="G1:J1"/>
    <mergeCell ref="K1:M1"/>
  </mergeCells>
  <conditionalFormatting sqref="E1:E1048576 I1:I1048576">
    <cfRule type="colorScale" priority="1">
      <colorScale>
        <cfvo type="min"/>
        <cfvo type="max"/>
        <color rgb="FFFCFCFF"/>
        <color rgb="FF63BE7B"/>
      </colorScale>
    </cfRule>
  </conditionalFormatting>
  <conditionalFormatting sqref="L1:L1048576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BiasFactor2AGref</vt:lpstr>
      <vt:lpstr>BiasFactorTHCref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Gloriam</dc:creator>
  <cp:lastModifiedBy>Benjamin McIlwain</cp:lastModifiedBy>
  <dcterms:created xsi:type="dcterms:W3CDTF">2021-11-23T12:51:23Z</dcterms:created>
  <dcterms:modified xsi:type="dcterms:W3CDTF">2024-12-26T21:20:34Z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2021-11-23T12:51:23Z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af5f6672-b10a-4b30-b627-3b250c7178ba</vt:lpwstr>
  </property>
  <property fmtid="{D5CDD505-2E9C-101B-9397-08002B2CF9AE}" pid="8" name="MSIP_Label_6a2630e2-1ac5-455e-8217-0156b1936a76_ContentBits">
    <vt:lpwstr>0</vt:lpwstr>
  </property>
</Properties>
</file>