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F:\Leanne\PACE\Birth weight\Manuscript\NatureCommunications\reviewercomments_oct2018\January2019\"/>
    </mc:Choice>
  </mc:AlternateContent>
  <bookViews>
    <workbookView xWindow="0" yWindow="0" windowWidth="14370" windowHeight="5760" tabRatio="864"/>
  </bookViews>
  <sheets>
    <sheet name="SData1" sheetId="5" r:id="rId1"/>
  </sheets>
  <calcPr calcId="162913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5" l="1"/>
  <c r="C56" i="5"/>
  <c r="D49" i="5"/>
  <c r="C49" i="5"/>
  <c r="D38" i="5"/>
  <c r="C38" i="5"/>
  <c r="B35" i="5"/>
  <c r="D35" i="5"/>
  <c r="C35" i="5"/>
  <c r="C71" i="5"/>
  <c r="B68" i="5"/>
  <c r="B71" i="5"/>
  <c r="E71" i="5"/>
  <c r="D71" i="5"/>
  <c r="B56" i="5"/>
  <c r="B49" i="5"/>
  <c r="B38" i="5"/>
</calcChain>
</file>

<file path=xl/sharedStrings.xml><?xml version="1.0" encoding="utf-8"?>
<sst xmlns="http://schemas.openxmlformats.org/spreadsheetml/2006/main" count="485" uniqueCount="381">
  <si>
    <t>ALSPAC</t>
  </si>
  <si>
    <t>CHAMACOS</t>
  </si>
  <si>
    <t>GECKO</t>
  </si>
  <si>
    <t>Generation R</t>
  </si>
  <si>
    <t>INMA</t>
  </si>
  <si>
    <t>MoBa1</t>
  </si>
  <si>
    <t>MoBa2</t>
  </si>
  <si>
    <t>MoBa3</t>
  </si>
  <si>
    <t>PRISM</t>
  </si>
  <si>
    <t>EARLI</t>
  </si>
  <si>
    <t>Gen3G</t>
  </si>
  <si>
    <t>NHBCS</t>
  </si>
  <si>
    <t>PREDO</t>
  </si>
  <si>
    <t>RICHS</t>
  </si>
  <si>
    <t>PROGRESS</t>
  </si>
  <si>
    <t>IOW F2</t>
  </si>
  <si>
    <t>Project Viva</t>
  </si>
  <si>
    <t>-</t>
  </si>
  <si>
    <t>European</t>
  </si>
  <si>
    <t>Hispanic</t>
  </si>
  <si>
    <t>African American</t>
  </si>
  <si>
    <t>NFBC86</t>
  </si>
  <si>
    <t>Raine</t>
  </si>
  <si>
    <t>PIAMA</t>
  </si>
  <si>
    <t>NFBC66</t>
  </si>
  <si>
    <t>315 (49.2)</t>
  </si>
  <si>
    <t>104 (50.2)</t>
  </si>
  <si>
    <t>192 (51.6)</t>
  </si>
  <si>
    <t>132 (53.0)</t>
  </si>
  <si>
    <t>BAMSE</t>
  </si>
  <si>
    <t>114 (55.9)</t>
  </si>
  <si>
    <t>39.9 ± 1.2</t>
  </si>
  <si>
    <t>8.3 ± 0.5</t>
  </si>
  <si>
    <t>9.8 ± 0.3</t>
  </si>
  <si>
    <t>8.1 ± 0.3</t>
  </si>
  <si>
    <t>16.7 ± 0.3</t>
  </si>
  <si>
    <t>12.5 ± 1.3</t>
  </si>
  <si>
    <t>16.4 ± 0.2</t>
  </si>
  <si>
    <t>31.0 ± 0.3</t>
  </si>
  <si>
    <t xml:space="preserve">39.8 ± 1.3 </t>
  </si>
  <si>
    <t xml:space="preserve">40.2 ± 1.3 </t>
  </si>
  <si>
    <t xml:space="preserve">39.7 ± 1.5 </t>
  </si>
  <si>
    <t xml:space="preserve">39.9 ± 1.3 </t>
  </si>
  <si>
    <t xml:space="preserve">40.2 ± 1.1 </t>
  </si>
  <si>
    <t xml:space="preserve">38.2 ± 1.0 </t>
  </si>
  <si>
    <t xml:space="preserve">39.9 ± 1.6 </t>
  </si>
  <si>
    <t xml:space="preserve">40.4 ± 1.5 </t>
  </si>
  <si>
    <t>39.7 ± 1.3</t>
  </si>
  <si>
    <t>39.8 ± 1.3</t>
  </si>
  <si>
    <t>39.7 ± 1.5</t>
  </si>
  <si>
    <t>39.3 ± 1.2</t>
  </si>
  <si>
    <t>40.2 ± 1.2</t>
  </si>
  <si>
    <t>39.3 ± 1.0</t>
  </si>
  <si>
    <t>39.4 ± 1.2</t>
  </si>
  <si>
    <t>39.5 ± 1.1</t>
  </si>
  <si>
    <t>40.2 ± 1.1</t>
  </si>
  <si>
    <t>38.9 ± 1.3</t>
  </si>
  <si>
    <t>39.1 ± 1.1</t>
  </si>
  <si>
    <t>39.3 ± 1.1</t>
  </si>
  <si>
    <t>39.7 ± 1.6</t>
  </si>
  <si>
    <t>40.1 ± 1.2</t>
  </si>
  <si>
    <t>39.8 ± 1.2</t>
  </si>
  <si>
    <t>40.0 ± 1.3</t>
  </si>
  <si>
    <t>39.5 ± 1.2</t>
  </si>
  <si>
    <t>39.6 ± 1.1</t>
  </si>
  <si>
    <t>38.6 ± 1.1</t>
  </si>
  <si>
    <t>38.9 ± 1.2</t>
  </si>
  <si>
    <t>40.0 ± 1.2</t>
  </si>
  <si>
    <t>FLEHS1</t>
  </si>
  <si>
    <t>12.4 ± 0.5</t>
  </si>
  <si>
    <t>40.1 ± 1.1</t>
  </si>
  <si>
    <t>99 (45.8)</t>
  </si>
  <si>
    <t>17.0 ± 0.3</t>
  </si>
  <si>
    <t>40.0 ± 1.1</t>
  </si>
  <si>
    <t>419 (51.7)</t>
  </si>
  <si>
    <t>40.2 ± 1.0</t>
  </si>
  <si>
    <t>82 (35.0)</t>
  </si>
  <si>
    <t>Lifelines</t>
  </si>
  <si>
    <t>9.2 ± 0.3</t>
  </si>
  <si>
    <t>39.2 ± 1.2</t>
  </si>
  <si>
    <t>90 (47.1)</t>
  </si>
  <si>
    <t>39.4 ± 1.1</t>
  </si>
  <si>
    <t>10.6 ± 0.3</t>
  </si>
  <si>
    <t>191 (53.5)</t>
  </si>
  <si>
    <t>40.1 ± 0.9</t>
  </si>
  <si>
    <t>353 (47.4)</t>
  </si>
  <si>
    <t>45.2 ± 10.2</t>
  </si>
  <si>
    <t>39.5 ± 1.6</t>
  </si>
  <si>
    <t>7.5 ± 0.1</t>
  </si>
  <si>
    <t>294 (48.6)</t>
  </si>
  <si>
    <t>17.1 ± 1.0</t>
  </si>
  <si>
    <t>249 (47.3)</t>
  </si>
  <si>
    <t>7.8 ± 0.7</t>
  </si>
  <si>
    <t>3445 ± 484</t>
  </si>
  <si>
    <t>3625 ± 472</t>
  </si>
  <si>
    <t>3520 ± 446</t>
  </si>
  <si>
    <t>3486 ± 476</t>
  </si>
  <si>
    <t>3507 ± 480</t>
  </si>
  <si>
    <t>3543 ± 533</t>
  </si>
  <si>
    <t>3059 ± 358</t>
  </si>
  <si>
    <t>3322 ± 395</t>
  </si>
  <si>
    <t>3325 ± 425</t>
  </si>
  <si>
    <t>3297 ± 400</t>
  </si>
  <si>
    <t>3432 ± 525</t>
  </si>
  <si>
    <t>3701 ± 487</t>
  </si>
  <si>
    <t>3197 ± 534</t>
  </si>
  <si>
    <t>3512 ± 443</t>
  </si>
  <si>
    <t>3368 ± 437</t>
  </si>
  <si>
    <t>3408 ± 431</t>
  </si>
  <si>
    <t>3572 ± 465</t>
  </si>
  <si>
    <t>3509 ± 453</t>
  </si>
  <si>
    <t>3446 ± 471</t>
  </si>
  <si>
    <t>3706 ± 491</t>
  </si>
  <si>
    <t>3644 ± 544</t>
  </si>
  <si>
    <t>3572 ± 478</t>
  </si>
  <si>
    <t>3385 ± 441</t>
  </si>
  <si>
    <t>3124 ± 387</t>
  </si>
  <si>
    <t>3335 ± 734</t>
  </si>
  <si>
    <t>234 (47.6)</t>
  </si>
  <si>
    <t>3486 ± 441</t>
  </si>
  <si>
    <t>3469 ± 553</t>
  </si>
  <si>
    <t>3540 ± 487</t>
  </si>
  <si>
    <t>2956 ± 377</t>
  </si>
  <si>
    <t>3460 ± 450</t>
  </si>
  <si>
    <t>3546 ± 538</t>
  </si>
  <si>
    <t>3629 ± 451</t>
  </si>
  <si>
    <t>3602 ± 444</t>
  </si>
  <si>
    <t>3616 ± 499</t>
  </si>
  <si>
    <t>3514 ± 435</t>
  </si>
  <si>
    <t>3513 ± 444</t>
  </si>
  <si>
    <t>3636 ± 471</t>
  </si>
  <si>
    <t>3522 ± 429</t>
  </si>
  <si>
    <t>3603 ± 468</t>
  </si>
  <si>
    <t>3504 ± 537</t>
  </si>
  <si>
    <t>3041 ± 377</t>
  </si>
  <si>
    <t>112 (52.8)</t>
  </si>
  <si>
    <t>40.4 ± 1.2</t>
  </si>
  <si>
    <t>African</t>
  </si>
  <si>
    <t>Gambia</t>
  </si>
  <si>
    <t>30.5 ± 4.7</t>
  </si>
  <si>
    <t>2771 ± 415</t>
  </si>
  <si>
    <t>39.0 ± 1.4</t>
  </si>
  <si>
    <t>61 (34.9)</t>
  </si>
  <si>
    <t>3671 ± 506</t>
  </si>
  <si>
    <t>3439 ± 473</t>
  </si>
  <si>
    <t>45 (54.9)</t>
  </si>
  <si>
    <t>16.1 ± 0.4</t>
  </si>
  <si>
    <t>305 (43.8)</t>
  </si>
  <si>
    <t>3653 ± 465</t>
  </si>
  <si>
    <t>138 (51.5)</t>
  </si>
  <si>
    <t>IOW F1</t>
  </si>
  <si>
    <t>3750 ± 501</t>
  </si>
  <si>
    <t>40.4 ± 1.3</t>
  </si>
  <si>
    <t>3654 ± 537</t>
  </si>
  <si>
    <t>40.0 ± 1.6</t>
  </si>
  <si>
    <t>3486 ± 471</t>
  </si>
  <si>
    <t>39.6 ± 1.5</t>
  </si>
  <si>
    <t>3322 ± 465</t>
  </si>
  <si>
    <t>39.1 ± 1.6</t>
  </si>
  <si>
    <t>3643 ± 544</t>
  </si>
  <si>
    <t>39.9 ± 1.6</t>
  </si>
  <si>
    <t>3603 ± 578</t>
  </si>
  <si>
    <t>39.6 ± 1.8 </t>
  </si>
  <si>
    <t>European </t>
  </si>
  <si>
    <t>3548 ± 557</t>
  </si>
  <si>
    <t>39.8 ± 1.6</t>
  </si>
  <si>
    <t>3557 ± 501</t>
  </si>
  <si>
    <t>40.2 ± 1.4</t>
  </si>
  <si>
    <t>Healthy Start</t>
  </si>
  <si>
    <t>Caucasian</t>
  </si>
  <si>
    <t>NEST</t>
  </si>
  <si>
    <t>N total</t>
  </si>
  <si>
    <t>Ancestry</t>
  </si>
  <si>
    <t>3315 ± 736</t>
  </si>
  <si>
    <t>39.0 ± 1.1</t>
  </si>
  <si>
    <t>Study</t>
  </si>
  <si>
    <t>79 (12.5)</t>
  </si>
  <si>
    <t>19 (15.0)</t>
  </si>
  <si>
    <t>26 (19.1)</t>
  </si>
  <si>
    <t>44 (15.5)</t>
  </si>
  <si>
    <t>28 (14.1)</t>
  </si>
  <si>
    <t>16 (12.2)</t>
  </si>
  <si>
    <t>22 (6.8)</t>
  </si>
  <si>
    <t>46 (18.0)</t>
  </si>
  <si>
    <t>15 (9.3)</t>
  </si>
  <si>
    <t>122 (17.0)</t>
  </si>
  <si>
    <t>294 (31.0)</t>
  </si>
  <si>
    <t>14 (5.8)</t>
  </si>
  <si>
    <t>17 (14.4)</t>
  </si>
  <si>
    <t>251 (23.5)</t>
  </si>
  <si>
    <t>146 (24.9)</t>
  </si>
  <si>
    <t>51 (24.9)</t>
  </si>
  <si>
    <t>192 (24.2)</t>
  </si>
  <si>
    <t>13 (11.7)</t>
  </si>
  <si>
    <t>12 (12.5)</t>
  </si>
  <si>
    <t>99 (18.3)</t>
  </si>
  <si>
    <t>23 (25.8)</t>
  </si>
  <si>
    <t>16 (2.4)</t>
  </si>
  <si>
    <t>324 (52.5)</t>
  </si>
  <si>
    <t>19 (2.8)</t>
  </si>
  <si>
    <t>12 (1.8)</t>
  </si>
  <si>
    <t>3 (0.4)</t>
  </si>
  <si>
    <t>12 (3.3)</t>
  </si>
  <si>
    <t>195 (53)</t>
  </si>
  <si>
    <t>33 (9.0)</t>
  </si>
  <si>
    <t>2 (0.5)</t>
  </si>
  <si>
    <t>23 (6.3)</t>
  </si>
  <si>
    <t>16 (1.8)</t>
  </si>
  <si>
    <t>457 (52.5)</t>
  </si>
  <si>
    <t>23 (2.6)</t>
  </si>
  <si>
    <t>19 (2.2)</t>
  </si>
  <si>
    <t>15 (1.7)</t>
  </si>
  <si>
    <t>526 (53.2)</t>
  </si>
  <si>
    <t>36 (3.6)</t>
  </si>
  <si>
    <t>32 (3.2)</t>
  </si>
  <si>
    <t>18 (1.8)</t>
  </si>
  <si>
    <t>18 (2.8)</t>
  </si>
  <si>
    <t>363 (56.5)</t>
  </si>
  <si>
    <t>30 (4.7)</t>
  </si>
  <si>
    <t>2 (0.3)</t>
  </si>
  <si>
    <t>32 (3.8)</t>
  </si>
  <si>
    <t>476 (56.5)</t>
  </si>
  <si>
    <t>50 (5.9) </t>
  </si>
  <si>
    <t>38 (4.8)</t>
  </si>
  <si>
    <t>373 (47.2)</t>
  </si>
  <si>
    <t>32 (4.5)</t>
  </si>
  <si>
    <t>60 (7.6)</t>
  </si>
  <si>
    <t>191 (24.1)</t>
  </si>
  <si>
    <t>38 (39.6)</t>
  </si>
  <si>
    <t>7 (7.3)</t>
  </si>
  <si>
    <t>76 (12.6)</t>
  </si>
  <si>
    <t>76 (21.4)</t>
  </si>
  <si>
    <t>32 (16.8)</t>
  </si>
  <si>
    <t>10 (12.2)</t>
  </si>
  <si>
    <t>3 (1.4)</t>
  </si>
  <si>
    <t>76 (20.4)</t>
  </si>
  <si>
    <t>36 (16.7)</t>
  </si>
  <si>
    <t>33 (15.9)</t>
  </si>
  <si>
    <t>60 (22.4)</t>
  </si>
  <si>
    <t>66 (12.5)</t>
  </si>
  <si>
    <t>45 (22.1)</t>
  </si>
  <si>
    <t>26 (11.1)</t>
  </si>
  <si>
    <t>98 (19.9)</t>
  </si>
  <si>
    <t>108 (16.9)</t>
  </si>
  <si>
    <t>84 (10.4)</t>
  </si>
  <si>
    <t>93 (12.5)</t>
  </si>
  <si>
    <t>103 (14.8)</t>
  </si>
  <si>
    <t>301 (47.6)</t>
  </si>
  <si>
    <t>142 (50.1)</t>
  </si>
  <si>
    <t>79 (39.7)</t>
  </si>
  <si>
    <t>136 (53.3)</t>
  </si>
  <si>
    <t>74 (45.7)</t>
  </si>
  <si>
    <t>483 (51.0)</t>
  </si>
  <si>
    <t>42 (54.5)</t>
  </si>
  <si>
    <t>55 (47.8)</t>
  </si>
  <si>
    <t>125 (52.1)</t>
  </si>
  <si>
    <t>82 (49.4)</t>
  </si>
  <si>
    <t>568 (53.3)</t>
  </si>
  <si>
    <t>453 (57.2)</t>
  </si>
  <si>
    <t>47 (47.5)</t>
  </si>
  <si>
    <t>50 (45.0)</t>
  </si>
  <si>
    <t>53 (55.2)</t>
  </si>
  <si>
    <t>264 (48.8)</t>
  </si>
  <si>
    <t>76 (55.1)</t>
  </si>
  <si>
    <t>35 (39.3)</t>
  </si>
  <si>
    <t>3330 ± 569</t>
  </si>
  <si>
    <t>38.8 ± 2.1</t>
  </si>
  <si>
    <t> 67 (46.2)</t>
  </si>
  <si>
    <t>18 (12.4)</t>
  </si>
  <si>
    <t>7 (4.8)</t>
  </si>
  <si>
    <t>17 (11.7)</t>
  </si>
  <si>
    <t>12 (8.3)</t>
  </si>
  <si>
    <t>15 (10.3)</t>
  </si>
  <si>
    <t>24 (25.0)</t>
  </si>
  <si>
    <t>15 (15.6)</t>
  </si>
  <si>
    <t>19 (1.9)</t>
  </si>
  <si>
    <t>241 (24.4)</t>
  </si>
  <si>
    <r>
      <t>ALSPAC</t>
    </r>
    <r>
      <rPr>
        <vertAlign val="superscript"/>
        <sz val="11"/>
        <color theme="1"/>
        <rFont val="Calibri"/>
        <family val="2"/>
        <scheme val="minor"/>
      </rPr>
      <t>c</t>
    </r>
  </si>
  <si>
    <r>
      <t>CHAMACOS</t>
    </r>
    <r>
      <rPr>
        <vertAlign val="superscript"/>
        <sz val="11"/>
        <color theme="1"/>
        <rFont val="Calibri"/>
        <family val="2"/>
        <scheme val="minor"/>
      </rPr>
      <t>c</t>
    </r>
  </si>
  <si>
    <r>
      <t>Generation R</t>
    </r>
    <r>
      <rPr>
        <vertAlign val="superscript"/>
        <sz val="11"/>
        <color theme="1"/>
        <rFont val="Calibri"/>
        <family val="2"/>
        <scheme val="minor"/>
      </rPr>
      <t>c</t>
    </r>
  </si>
  <si>
    <r>
      <t>STOPPA</t>
    </r>
    <r>
      <rPr>
        <vertAlign val="superscript"/>
        <sz val="11"/>
        <color theme="1"/>
        <rFont val="Calibri"/>
        <family val="2"/>
        <scheme val="minor"/>
      </rPr>
      <t>e</t>
    </r>
  </si>
  <si>
    <r>
      <t>Project Viva</t>
    </r>
    <r>
      <rPr>
        <vertAlign val="superscript"/>
        <sz val="11"/>
        <color theme="1"/>
        <rFont val="Calibri"/>
        <family val="2"/>
        <scheme val="minor"/>
      </rPr>
      <t>c</t>
    </r>
  </si>
  <si>
    <r>
      <t>CHS</t>
    </r>
    <r>
      <rPr>
        <vertAlign val="superscript"/>
        <sz val="11"/>
        <color theme="1"/>
        <rFont val="Calibri"/>
        <family val="2"/>
        <scheme val="minor"/>
      </rPr>
      <t>a</t>
    </r>
  </si>
  <si>
    <r>
      <t>GOYA</t>
    </r>
    <r>
      <rPr>
        <vertAlign val="superscript"/>
        <sz val="11"/>
        <color theme="1"/>
        <rFont val="Calibri"/>
        <family val="2"/>
        <scheme val="minor"/>
      </rPr>
      <t>b</t>
    </r>
  </si>
  <si>
    <r>
      <t>NCL</t>
    </r>
    <r>
      <rPr>
        <vertAlign val="superscript"/>
        <sz val="11"/>
        <color theme="1"/>
        <rFont val="Calibri"/>
        <family val="2"/>
        <scheme val="minor"/>
      </rPr>
      <t>a</t>
    </r>
  </si>
  <si>
    <r>
      <t xml:space="preserve">NEST - </t>
    </r>
    <r>
      <rPr>
        <i/>
        <sz val="11"/>
        <color theme="1"/>
        <rFont val="Calibri"/>
        <family val="2"/>
        <scheme val="minor"/>
      </rPr>
      <t>Caucasian</t>
    </r>
  </si>
  <si>
    <r>
      <t>Glaku</t>
    </r>
    <r>
      <rPr>
        <vertAlign val="superscript"/>
        <sz val="11"/>
        <color theme="1"/>
        <rFont val="Calibri"/>
        <family val="2"/>
        <scheme val="minor"/>
      </rPr>
      <t>d</t>
    </r>
  </si>
  <si>
    <r>
      <t>NTR</t>
    </r>
    <r>
      <rPr>
        <vertAlign val="superscript"/>
        <sz val="11"/>
        <color theme="1"/>
        <rFont val="Calibri"/>
        <family val="2"/>
        <scheme val="minor"/>
      </rPr>
      <t>e</t>
    </r>
  </si>
  <si>
    <t>Gestational age (wk)</t>
  </si>
  <si>
    <t>547 (86.4)</t>
  </si>
  <si>
    <t>106 (83.5)</t>
  </si>
  <si>
    <t>108 (79.4)</t>
  </si>
  <si>
    <t>236 (83.4)</t>
  </si>
  <si>
    <t>168 (84.4)</t>
  </si>
  <si>
    <t>113 (86.3)</t>
  </si>
  <si>
    <t>70 (53.4)</t>
  </si>
  <si>
    <t>297 (91.7)</t>
  </si>
  <si>
    <t>206 (80.8)</t>
  </si>
  <si>
    <t>145 (89.5)</t>
  </si>
  <si>
    <t>589 (82.1)</t>
  </si>
  <si>
    <t>649 (68.5)</t>
  </si>
  <si>
    <t>220 (91.7)</t>
  </si>
  <si>
    <t>97 (82.2)</t>
  </si>
  <si>
    <t>795 (74.6)</t>
  </si>
  <si>
    <t>435 (74.1)</t>
  </si>
  <si>
    <t>153 (74.6)</t>
  </si>
  <si>
    <t>592 (74.7)</t>
  </si>
  <si>
    <t>94 (84.7)</t>
  </si>
  <si>
    <t>84 (87.5)</t>
  </si>
  <si>
    <t>428 (79.3)</t>
  </si>
  <si>
    <t>52 (58.4)</t>
  </si>
  <si>
    <t>Gestational 
age (wk)</t>
  </si>
  <si>
    <t>572 (85.2)</t>
  </si>
  <si>
    <t>334 (90.8)</t>
  </si>
  <si>
    <t>700 (80.5)</t>
  </si>
  <si>
    <t>729 (73.7)</t>
  </si>
  <si>
    <t>469 (73.1)</t>
  </si>
  <si>
    <t>617 (73.3)</t>
  </si>
  <si>
    <t>118 (81.4)</t>
  </si>
  <si>
    <t>601 (76)</t>
  </si>
  <si>
    <t>57 (59.4)</t>
  </si>
  <si>
    <t>83 (12.4)</t>
  </si>
  <si>
    <t>154 (17.7)</t>
  </si>
  <si>
    <t>155 (24.1)</t>
  </si>
  <si>
    <t>193 (22.9)</t>
  </si>
  <si>
    <t>152 (19.2)</t>
  </si>
  <si>
    <t>22 (6.0)</t>
  </si>
  <si>
    <t>522 (86.3)</t>
  </si>
  <si>
    <t>277 (78.0)</t>
  </si>
  <si>
    <t>159 (83.2)</t>
  </si>
  <si>
    <t>72 (87.8)</t>
  </si>
  <si>
    <t>194 (91.5)</t>
  </si>
  <si>
    <t>293 (78.8)</t>
  </si>
  <si>
    <t>176 (81.9)</t>
  </si>
  <si>
    <t>164 (79.2)</t>
  </si>
  <si>
    <t>207 (77.2)</t>
  </si>
  <si>
    <t>456 (86.7)</t>
  </si>
  <si>
    <t>157 (77.0)</t>
  </si>
  <si>
    <t>208 (88.9)</t>
  </si>
  <si>
    <t>390 (79.3)</t>
  </si>
  <si>
    <t>513 (80.2)</t>
  </si>
  <si>
    <t>713 (88.0)</t>
  </si>
  <si>
    <t>635 (85.2)</t>
  </si>
  <si>
    <t>581 (83.5)</t>
  </si>
  <si>
    <t>Age at blood collection (y)</t>
  </si>
  <si>
    <t>Childhood (&lt;13y)</t>
  </si>
  <si>
    <t>Adolescence (16-18y)</t>
  </si>
  <si>
    <r>
      <t>Adulthood (</t>
    </r>
    <r>
      <rPr>
        <b/>
        <sz val="11"/>
        <color theme="1"/>
        <rFont val="Calibri"/>
        <family val="2"/>
      </rPr>
      <t>≥30y)</t>
    </r>
  </si>
  <si>
    <r>
      <t xml:space="preserve">EXPOsOMICS 
</t>
    </r>
    <r>
      <rPr>
        <i/>
        <sz val="10"/>
        <color theme="1"/>
        <rFont val="Calibri"/>
        <family val="2"/>
        <scheme val="minor"/>
      </rPr>
      <t>Rhea, Environage and Piccolipiu</t>
    </r>
  </si>
  <si>
    <t>169 (52.1)</t>
  </si>
  <si>
    <t>2.01 ± 0.02</t>
  </si>
  <si>
    <r>
      <t>CBC</t>
    </r>
    <r>
      <rPr>
        <vertAlign val="superscript"/>
        <sz val="10"/>
        <color theme="1"/>
        <rFont val="Calibri"/>
        <family val="2"/>
        <scheme val="minor"/>
      </rPr>
      <t>a</t>
    </r>
  </si>
  <si>
    <t>372 (51.9)</t>
  </si>
  <si>
    <t>Mixed</t>
  </si>
  <si>
    <t>64 (19.5)</t>
  </si>
  <si>
    <t>3623 ± 473</t>
  </si>
  <si>
    <t>168 (51.1)</t>
  </si>
  <si>
    <t>329 (56.0)</t>
  </si>
  <si>
    <t>106 (51.7)</t>
  </si>
  <si>
    <t>77 (53.8)</t>
  </si>
  <si>
    <t>263 (79.9)</t>
  </si>
  <si>
    <t>59 (50.0)</t>
  </si>
  <si>
    <t>74 (58.3)</t>
  </si>
  <si>
    <t>79 (58.1)</t>
  </si>
  <si>
    <t>17.7 ± 0.5</t>
  </si>
  <si>
    <t>Birthweight (g)</t>
  </si>
  <si>
    <t>High birthweight</t>
  </si>
  <si>
    <t>Normal birthweight</t>
  </si>
  <si>
    <t>Boys</t>
  </si>
  <si>
    <t>Low birthweight</t>
  </si>
  <si>
    <t>Preterm</t>
  </si>
  <si>
    <t>Pre-eclampsia</t>
  </si>
  <si>
    <t>Diabetes</t>
  </si>
  <si>
    <t>Mexican American</t>
  </si>
  <si>
    <t>249 (100.0)</t>
  </si>
  <si>
    <t>175 (100.0)</t>
  </si>
  <si>
    <t>A.</t>
  </si>
  <si>
    <t>B.</t>
  </si>
  <si>
    <t>C.</t>
  </si>
  <si>
    <t>Results are presented as mean ± SD or N (%). Normal birthweight: 2500 - 4000 g, high birthweight: &gt; 4000 g, low birthweight: &lt;2500 g. 
g: grams, wk: weeks, y: years. Full study names can be found in study-specific eMethods. For some cohorts the sample size for defining normal/high BW was too small.
a) CBC, CHS and NCL used heel prick blood spot samples instead of cord blood.
b) GOYA is a case-control study (cases are mothers with BMI&gt;32 and controls are mothers with a normal BMI), in analyses where we included a random sample with a normal BMI distribution results were essentially the same as in the main analyses.
c) Cohort was also included in the discovery meta-analysis.
d) Cohort used the Illumina Infinium MethylationEPIC Kit instead of the Illumina Infinium HumanMethylation450 BeadChip assay.
e) Twin study, corrected for twin design using generalized estimating equation.</t>
  </si>
  <si>
    <r>
      <rPr>
        <b/>
        <sz val="10"/>
        <color theme="1"/>
        <rFont val="Calibri"/>
        <family val="2"/>
        <scheme val="minor"/>
      </rPr>
      <t xml:space="preserve">Supplementary Data 1. </t>
    </r>
    <r>
      <rPr>
        <sz val="10"/>
        <color theme="1"/>
        <rFont val="Calibri"/>
        <family val="2"/>
        <scheme val="minor"/>
      </rPr>
      <t xml:space="preserve">Characteristics of the participating studies in the main meta-analysis (A), the look-up in blood samples taken later in life (B) and the sensitivity model without exclusions of preterm births, pre-eclampsia or maternal diabetes (C)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</si>
</sst>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1"/>
      <charset val="1"/>
      <scheme val="minor"/>
    </font>
    <font>
      <sz val="9"/>
      <color rgb="FF000000"/>
      <name val="Calibri"/>
      <family val="1"/>
      <charset val="1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8" fillId="0" borderId="0"/>
  </cellStyleXfs>
  <cellXfs count="128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5" fillId="0" borderId="3" xfId="0" applyFont="1" applyFill="1" applyBorder="1" applyAlignment="1">
      <alignment horizontal="center"/>
    </xf>
    <xf numFmtId="0" fontId="15" fillId="0" borderId="0" xfId="0" applyFont="1" applyFill="1" applyBorder="1"/>
    <xf numFmtId="2" fontId="13" fillId="0" borderId="0" xfId="0" applyNumberFormat="1" applyFont="1" applyFill="1" applyBorder="1"/>
    <xf numFmtId="1" fontId="13" fillId="0" borderId="0" xfId="0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2" fontId="16" fillId="0" borderId="0" xfId="0" applyNumberFormat="1" applyFont="1" applyFill="1" applyBorder="1" applyAlignment="1">
      <alignment horizontal="left" indent="2"/>
    </xf>
    <xf numFmtId="1" fontId="13" fillId="0" borderId="0" xfId="0" applyNumberFormat="1" applyFont="1" applyFill="1" applyBorder="1" applyAlignment="1">
      <alignment horizontal="center"/>
    </xf>
    <xf numFmtId="2" fontId="17" fillId="0" borderId="0" xfId="0" applyNumberFormat="1" applyFont="1" applyFill="1" applyBorder="1"/>
    <xf numFmtId="1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3" fillId="0" borderId="0" xfId="0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20" fillId="0" borderId="0" xfId="0" applyFont="1"/>
    <xf numFmtId="1" fontId="17" fillId="0" borderId="0" xfId="0" applyNumberFormat="1" applyFont="1" applyFill="1" applyAlignment="1">
      <alignment horizontal="center"/>
    </xf>
    <xf numFmtId="1" fontId="13" fillId="0" borderId="0" xfId="0" applyNumberFormat="1" applyFont="1" applyBorder="1" applyAlignment="1">
      <alignment horizontal="center"/>
    </xf>
    <xf numFmtId="2" fontId="13" fillId="0" borderId="1" xfId="0" applyNumberFormat="1" applyFont="1" applyFill="1" applyBorder="1"/>
    <xf numFmtId="2" fontId="21" fillId="0" borderId="3" xfId="0" applyNumberFormat="1" applyFont="1" applyFill="1" applyBorder="1"/>
    <xf numFmtId="1" fontId="13" fillId="0" borderId="0" xfId="0" applyNumberFormat="1" applyFont="1" applyFill="1" applyBorder="1"/>
    <xf numFmtId="0" fontId="22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1" fontId="13" fillId="0" borderId="6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" fontId="17" fillId="0" borderId="4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1" fontId="13" fillId="0" borderId="4" xfId="0" applyNumberFormat="1" applyFont="1" applyFill="1" applyBorder="1" applyAlignment="1">
      <alignment horizontal="center"/>
    </xf>
    <xf numFmtId="2" fontId="15" fillId="0" borderId="3" xfId="0" applyNumberFormat="1" applyFont="1" applyFill="1" applyBorder="1"/>
    <xf numFmtId="0" fontId="24" fillId="0" borderId="3" xfId="0" applyFont="1" applyFill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15" fillId="0" borderId="2" xfId="0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3" fillId="0" borderId="1" xfId="0" applyFont="1" applyBorder="1" applyAlignment="1">
      <alignment horizontal="center"/>
    </xf>
    <xf numFmtId="0" fontId="13" fillId="0" borderId="0" xfId="0" applyFont="1" applyBorder="1"/>
    <xf numFmtId="0" fontId="17" fillId="0" borderId="0" xfId="0" applyFont="1" applyBorder="1"/>
    <xf numFmtId="1" fontId="1" fillId="0" borderId="0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26" fillId="0" borderId="3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2" fontId="1" fillId="0" borderId="0" xfId="0" applyNumberFormat="1" applyFont="1" applyFill="1" applyBorder="1" applyAlignment="1">
      <alignment wrapText="1"/>
    </xf>
    <xf numFmtId="2" fontId="3" fillId="0" borderId="4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2" fontId="1" fillId="0" borderId="0" xfId="0" applyNumberFormat="1" applyFont="1" applyFill="1" applyBorder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 wrapText="1"/>
    </xf>
    <xf numFmtId="1" fontId="25" fillId="0" borderId="3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2" fontId="13" fillId="0" borderId="0" xfId="0" applyNumberFormat="1" applyFont="1" applyFill="1" applyBorder="1" applyAlignment="1">
      <alignment vertical="center"/>
    </xf>
    <xf numFmtId="1" fontId="13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2" fontId="17" fillId="0" borderId="0" xfId="0" applyNumberFormat="1" applyFont="1" applyFill="1" applyAlignment="1">
      <alignment horizontal="center" vertical="center"/>
    </xf>
    <xf numFmtId="165" fontId="1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17" fillId="0" borderId="4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21" fillId="0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2" xfId="0" applyFont="1" applyFill="1" applyBorder="1" applyAlignment="1"/>
    <xf numFmtId="0" fontId="29" fillId="0" borderId="0" xfId="0" applyFont="1"/>
    <xf numFmtId="0" fontId="5" fillId="0" borderId="2" xfId="0" applyFont="1" applyBorder="1" applyAlignment="1">
      <alignment horizontal="center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2" fontId="15" fillId="0" borderId="3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left" wrapText="1"/>
    </xf>
    <xf numFmtId="2" fontId="13" fillId="0" borderId="2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</cellXfs>
  <cellStyles count="9">
    <cellStyle name="Comma 2" xfId="7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Normal 2" xfId="8"/>
  </cellStyles>
  <dxfs count="2">
    <dxf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  <bottom style="thin">
          <color auto="1"/>
        </bottom>
        <horizontal/>
      </border>
    </dxf>
  </dxfs>
  <tableStyles count="1" defaultTableStyle="TableStyleMedium2" defaultPivotStyle="PivotStyleLight16">
    <tableStyle name="Table Style 1" pivot="0" count="2">
      <tableStyleElement type="headerRow" dxfId="1"/>
      <tableStyleElement type="firstHeader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88"/>
  <sheetViews>
    <sheetView tabSelected="1" zoomScaleNormal="100" workbookViewId="0">
      <selection sqref="A1:L1"/>
    </sheetView>
  </sheetViews>
  <sheetFormatPr defaultColWidth="8.85546875" defaultRowHeight="12.75" customHeight="1" x14ac:dyDescent="0.2"/>
  <cols>
    <col min="1" max="1" width="20.5703125" style="13" customWidth="1"/>
    <col min="2" max="2" width="6.5703125" style="24" bestFit="1" customWidth="1"/>
    <col min="3" max="3" width="13.5703125" style="25" customWidth="1"/>
    <col min="4" max="4" width="14.140625" style="25" customWidth="1"/>
    <col min="5" max="5" width="13" style="25" customWidth="1"/>
    <col min="6" max="6" width="10.7109375" style="24" bestFit="1" customWidth="1"/>
    <col min="7" max="7" width="17.42578125" style="25" customWidth="1"/>
    <col min="8" max="8" width="16.5703125" style="24" customWidth="1"/>
    <col min="9" max="9" width="9" style="13" customWidth="1"/>
    <col min="10" max="10" width="9.42578125" style="24" bestFit="1" customWidth="1"/>
    <col min="11" max="11" width="11.42578125" style="24" bestFit="1" customWidth="1"/>
    <col min="12" max="12" width="10.5703125" style="24" bestFit="1" customWidth="1"/>
    <col min="13" max="16384" width="8.85546875" style="13"/>
  </cols>
  <sheetData>
    <row r="1" spans="1:12" ht="26.25" customHeight="1" x14ac:dyDescent="0.2">
      <c r="A1" s="125" t="s">
        <v>380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5.75" customHeight="1" x14ac:dyDescent="0.25">
      <c r="A2" s="127" t="s">
        <v>376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s="118" customFormat="1" ht="25.5" x14ac:dyDescent="0.25">
      <c r="A3" s="116" t="s">
        <v>175</v>
      </c>
      <c r="B3" s="117" t="s">
        <v>171</v>
      </c>
      <c r="C3" s="12" t="s">
        <v>367</v>
      </c>
      <c r="D3" s="12" t="s">
        <v>366</v>
      </c>
      <c r="E3" s="12" t="s">
        <v>365</v>
      </c>
      <c r="F3" s="115" t="s">
        <v>288</v>
      </c>
      <c r="G3" s="55" t="s">
        <v>172</v>
      </c>
      <c r="H3" s="115" t="s">
        <v>368</v>
      </c>
    </row>
    <row r="4" spans="1:12" ht="12.95" customHeight="1" x14ac:dyDescent="0.2">
      <c r="A4" s="16" t="s">
        <v>0</v>
      </c>
      <c r="B4" s="77">
        <v>633</v>
      </c>
      <c r="C4" s="77" t="s">
        <v>289</v>
      </c>
      <c r="D4" s="77" t="s">
        <v>176</v>
      </c>
      <c r="E4" s="3" t="s">
        <v>106</v>
      </c>
      <c r="F4" s="4" t="s">
        <v>47</v>
      </c>
      <c r="G4" s="4" t="s">
        <v>18</v>
      </c>
      <c r="H4" s="57" t="s">
        <v>247</v>
      </c>
      <c r="I4" s="27"/>
      <c r="J4" s="13"/>
      <c r="K4" s="13"/>
      <c r="L4" s="13"/>
    </row>
    <row r="5" spans="1:12" ht="12.95" customHeight="1" x14ac:dyDescent="0.2">
      <c r="A5" s="76" t="s">
        <v>351</v>
      </c>
      <c r="B5" s="2"/>
      <c r="C5" s="2"/>
      <c r="D5" s="2"/>
      <c r="E5" s="2"/>
      <c r="F5" s="2"/>
      <c r="G5" s="2"/>
      <c r="H5" s="2"/>
      <c r="I5" s="22"/>
      <c r="J5" s="13"/>
      <c r="K5" s="13"/>
      <c r="L5" s="13"/>
    </row>
    <row r="6" spans="1:12" ht="12.95" customHeight="1" x14ac:dyDescent="0.2">
      <c r="A6" s="19" t="s">
        <v>19</v>
      </c>
      <c r="B6" s="3">
        <v>127</v>
      </c>
      <c r="C6" s="78" t="s">
        <v>290</v>
      </c>
      <c r="D6" s="78" t="s">
        <v>177</v>
      </c>
      <c r="E6" s="56" t="s">
        <v>93</v>
      </c>
      <c r="F6" s="58" t="s">
        <v>48</v>
      </c>
      <c r="G6" s="58" t="s">
        <v>19</v>
      </c>
      <c r="H6" s="59" t="s">
        <v>362</v>
      </c>
      <c r="I6" s="18"/>
      <c r="J6" s="13"/>
      <c r="K6" s="13"/>
      <c r="L6" s="13"/>
    </row>
    <row r="7" spans="1:12" ht="12.95" customHeight="1" x14ac:dyDescent="0.2">
      <c r="A7" s="19" t="s">
        <v>169</v>
      </c>
      <c r="B7" s="3">
        <v>136</v>
      </c>
      <c r="C7" s="78" t="s">
        <v>291</v>
      </c>
      <c r="D7" s="78" t="s">
        <v>178</v>
      </c>
      <c r="E7" s="3" t="s">
        <v>94</v>
      </c>
      <c r="F7" s="4" t="s">
        <v>49</v>
      </c>
      <c r="G7" s="58" t="s">
        <v>18</v>
      </c>
      <c r="H7" s="59" t="s">
        <v>363</v>
      </c>
      <c r="I7" s="18"/>
      <c r="J7" s="13"/>
      <c r="K7" s="13"/>
      <c r="L7" s="13"/>
    </row>
    <row r="8" spans="1:12" ht="12.95" customHeight="1" x14ac:dyDescent="0.2">
      <c r="A8" s="16" t="s">
        <v>1</v>
      </c>
      <c r="B8" s="77">
        <v>283</v>
      </c>
      <c r="C8" s="77" t="s">
        <v>292</v>
      </c>
      <c r="D8" s="77" t="s">
        <v>179</v>
      </c>
      <c r="E8" s="56" t="s">
        <v>95</v>
      </c>
      <c r="F8" s="58" t="s">
        <v>50</v>
      </c>
      <c r="G8" s="58" t="s">
        <v>19</v>
      </c>
      <c r="H8" s="59" t="s">
        <v>248</v>
      </c>
      <c r="I8" s="31"/>
      <c r="J8" s="13"/>
      <c r="K8" s="13"/>
      <c r="L8" s="13"/>
    </row>
    <row r="9" spans="1:12" s="23" customFormat="1" ht="17.25" x14ac:dyDescent="0.25">
      <c r="A9" s="21" t="s">
        <v>282</v>
      </c>
      <c r="B9" s="60">
        <v>199</v>
      </c>
      <c r="C9" s="60" t="s">
        <v>293</v>
      </c>
      <c r="D9" s="60" t="s">
        <v>180</v>
      </c>
      <c r="E9" s="60" t="s">
        <v>96</v>
      </c>
      <c r="F9" s="61" t="s">
        <v>51</v>
      </c>
      <c r="G9" s="80" t="s">
        <v>353</v>
      </c>
      <c r="H9" s="62" t="s">
        <v>249</v>
      </c>
      <c r="I9" s="13"/>
    </row>
    <row r="10" spans="1:12" ht="12.95" customHeight="1" x14ac:dyDescent="0.2">
      <c r="A10" s="16" t="s">
        <v>9</v>
      </c>
      <c r="B10" s="3">
        <v>131</v>
      </c>
      <c r="C10" s="78" t="s">
        <v>294</v>
      </c>
      <c r="D10" s="78" t="s">
        <v>181</v>
      </c>
      <c r="E10" s="3" t="s">
        <v>97</v>
      </c>
      <c r="F10" s="4" t="s">
        <v>52</v>
      </c>
      <c r="G10" s="80" t="s">
        <v>353</v>
      </c>
      <c r="H10" s="62" t="s">
        <v>295</v>
      </c>
      <c r="J10" s="13"/>
      <c r="K10" s="13"/>
      <c r="L10" s="13"/>
    </row>
    <row r="11" spans="1:12" ht="38.25" x14ac:dyDescent="0.2">
      <c r="A11" s="72" t="s">
        <v>348</v>
      </c>
      <c r="B11" s="3">
        <v>324</v>
      </c>
      <c r="C11" s="78" t="s">
        <v>296</v>
      </c>
      <c r="D11" s="78" t="s">
        <v>182</v>
      </c>
      <c r="E11" s="56" t="s">
        <v>107</v>
      </c>
      <c r="F11" s="58" t="s">
        <v>53</v>
      </c>
      <c r="G11" s="58" t="s">
        <v>18</v>
      </c>
      <c r="H11" s="73" t="s">
        <v>349</v>
      </c>
      <c r="J11" s="13"/>
      <c r="K11" s="13"/>
      <c r="L11" s="13"/>
    </row>
    <row r="12" spans="1:12" ht="12.95" customHeight="1" x14ac:dyDescent="0.2">
      <c r="A12" s="16" t="s">
        <v>2</v>
      </c>
      <c r="B12" s="3">
        <v>255</v>
      </c>
      <c r="C12" s="3" t="s">
        <v>297</v>
      </c>
      <c r="D12" s="3" t="s">
        <v>183</v>
      </c>
      <c r="E12" s="56" t="s">
        <v>98</v>
      </c>
      <c r="F12" s="63" t="s">
        <v>47</v>
      </c>
      <c r="G12" s="63" t="s">
        <v>18</v>
      </c>
      <c r="H12" s="59" t="s">
        <v>250</v>
      </c>
      <c r="J12" s="13"/>
      <c r="K12" s="13"/>
      <c r="L12" s="13"/>
    </row>
    <row r="13" spans="1:12" ht="12.95" customHeight="1" x14ac:dyDescent="0.2">
      <c r="A13" s="16" t="s">
        <v>10</v>
      </c>
      <c r="B13" s="77">
        <v>162</v>
      </c>
      <c r="C13" s="77" t="s">
        <v>298</v>
      </c>
      <c r="D13" s="77" t="s">
        <v>184</v>
      </c>
      <c r="E13" s="56" t="s">
        <v>108</v>
      </c>
      <c r="F13" s="58" t="s">
        <v>54</v>
      </c>
      <c r="G13" s="58" t="s">
        <v>18</v>
      </c>
      <c r="H13" s="59" t="s">
        <v>251</v>
      </c>
      <c r="J13" s="13"/>
      <c r="K13" s="13"/>
      <c r="L13" s="13"/>
    </row>
    <row r="14" spans="1:12" ht="12.95" customHeight="1" x14ac:dyDescent="0.2">
      <c r="A14" s="16" t="s">
        <v>3</v>
      </c>
      <c r="B14" s="77">
        <v>717</v>
      </c>
      <c r="C14" s="77" t="s">
        <v>299</v>
      </c>
      <c r="D14" s="77" t="s">
        <v>185</v>
      </c>
      <c r="E14" s="56" t="s">
        <v>109</v>
      </c>
      <c r="F14" s="58" t="s">
        <v>55</v>
      </c>
      <c r="G14" s="58" t="s">
        <v>18</v>
      </c>
      <c r="H14" s="59" t="s">
        <v>352</v>
      </c>
      <c r="J14" s="13"/>
      <c r="K14" s="13"/>
      <c r="L14" s="13"/>
    </row>
    <row r="15" spans="1:12" ht="12.95" customHeight="1" x14ac:dyDescent="0.25">
      <c r="A15" s="16" t="s">
        <v>283</v>
      </c>
      <c r="B15" s="60">
        <v>947</v>
      </c>
      <c r="C15" s="60" t="s">
        <v>300</v>
      </c>
      <c r="D15" s="60" t="s">
        <v>186</v>
      </c>
      <c r="E15" s="60" t="s">
        <v>151</v>
      </c>
      <c r="F15" s="60" t="s">
        <v>152</v>
      </c>
      <c r="G15" s="61" t="s">
        <v>18</v>
      </c>
      <c r="H15" s="62" t="s">
        <v>252</v>
      </c>
      <c r="J15" s="13"/>
      <c r="K15" s="13"/>
      <c r="L15" s="13"/>
    </row>
    <row r="16" spans="1:12" s="26" customFormat="1" ht="12.95" customHeight="1" x14ac:dyDescent="0.25">
      <c r="A16" s="16" t="s">
        <v>168</v>
      </c>
      <c r="B16" s="1"/>
      <c r="C16" s="6"/>
      <c r="D16" s="6"/>
      <c r="E16" s="1"/>
      <c r="F16" s="6"/>
      <c r="G16" s="1"/>
      <c r="H16" s="2"/>
      <c r="I16" s="13"/>
    </row>
    <row r="17" spans="1:12" s="26" customFormat="1" ht="12.95" customHeight="1" x14ac:dyDescent="0.25">
      <c r="A17" s="19" t="s">
        <v>20</v>
      </c>
      <c r="B17" s="3">
        <v>77</v>
      </c>
      <c r="C17" s="64" t="s">
        <v>17</v>
      </c>
      <c r="D17" s="6" t="s">
        <v>17</v>
      </c>
      <c r="E17" s="56" t="s">
        <v>99</v>
      </c>
      <c r="F17" s="58" t="s">
        <v>56</v>
      </c>
      <c r="G17" s="58" t="s">
        <v>20</v>
      </c>
      <c r="H17" s="59" t="s">
        <v>253</v>
      </c>
      <c r="I17" s="13"/>
    </row>
    <row r="18" spans="1:12" s="26" customFormat="1" ht="12.95" customHeight="1" x14ac:dyDescent="0.25">
      <c r="A18" s="19" t="s">
        <v>19</v>
      </c>
      <c r="B18" s="3">
        <v>115</v>
      </c>
      <c r="C18" s="64" t="s">
        <v>17</v>
      </c>
      <c r="D18" s="6" t="s">
        <v>17</v>
      </c>
      <c r="E18" s="56" t="s">
        <v>100</v>
      </c>
      <c r="F18" s="58" t="s">
        <v>57</v>
      </c>
      <c r="G18" s="58" t="s">
        <v>19</v>
      </c>
      <c r="H18" s="59" t="s">
        <v>254</v>
      </c>
      <c r="I18" s="13"/>
    </row>
    <row r="19" spans="1:12" s="26" customFormat="1" ht="12.95" customHeight="1" x14ac:dyDescent="0.25">
      <c r="A19" s="19" t="s">
        <v>169</v>
      </c>
      <c r="B19" s="3">
        <v>240</v>
      </c>
      <c r="C19" s="78" t="s">
        <v>301</v>
      </c>
      <c r="D19" s="78" t="s">
        <v>187</v>
      </c>
      <c r="E19" s="56" t="s">
        <v>101</v>
      </c>
      <c r="F19" s="58" t="s">
        <v>58</v>
      </c>
      <c r="G19" s="58" t="s">
        <v>18</v>
      </c>
      <c r="H19" s="59" t="s">
        <v>255</v>
      </c>
      <c r="I19" s="13"/>
    </row>
    <row r="20" spans="1:12" ht="12.95" customHeight="1" x14ac:dyDescent="0.2">
      <c r="A20" s="16" t="s">
        <v>4</v>
      </c>
      <c r="B20" s="77">
        <v>166</v>
      </c>
      <c r="C20" s="64" t="s">
        <v>17</v>
      </c>
      <c r="D20" s="6" t="s">
        <v>17</v>
      </c>
      <c r="E20" s="56" t="s">
        <v>102</v>
      </c>
      <c r="F20" s="58" t="s">
        <v>31</v>
      </c>
      <c r="G20" s="58" t="s">
        <v>18</v>
      </c>
      <c r="H20" s="59" t="s">
        <v>256</v>
      </c>
      <c r="J20" s="13"/>
      <c r="K20" s="13"/>
      <c r="L20" s="13"/>
    </row>
    <row r="21" spans="1:12" ht="12.95" customHeight="1" x14ac:dyDescent="0.2">
      <c r="A21" s="16" t="s">
        <v>15</v>
      </c>
      <c r="B21" s="3">
        <v>118</v>
      </c>
      <c r="C21" s="78" t="s">
        <v>302</v>
      </c>
      <c r="D21" s="78" t="s">
        <v>188</v>
      </c>
      <c r="E21" s="56" t="s">
        <v>103</v>
      </c>
      <c r="F21" s="58" t="s">
        <v>59</v>
      </c>
      <c r="G21" s="58" t="s">
        <v>18</v>
      </c>
      <c r="H21" s="59" t="s">
        <v>361</v>
      </c>
      <c r="I21" s="16"/>
      <c r="J21" s="13"/>
      <c r="K21" s="13"/>
      <c r="L21" s="13"/>
    </row>
    <row r="22" spans="1:12" ht="12.95" customHeight="1" x14ac:dyDescent="0.2">
      <c r="A22" s="16" t="s">
        <v>5</v>
      </c>
      <c r="B22" s="64">
        <v>1066</v>
      </c>
      <c r="C22" s="64" t="s">
        <v>303</v>
      </c>
      <c r="D22" s="64" t="s">
        <v>189</v>
      </c>
      <c r="E22" s="60" t="s">
        <v>113</v>
      </c>
      <c r="F22" s="61" t="s">
        <v>87</v>
      </c>
      <c r="G22" s="1" t="s">
        <v>18</v>
      </c>
      <c r="H22" s="59" t="s">
        <v>257</v>
      </c>
      <c r="J22" s="13"/>
      <c r="K22" s="13"/>
      <c r="L22" s="13"/>
    </row>
    <row r="23" spans="1:12" ht="12.95" customHeight="1" x14ac:dyDescent="0.2">
      <c r="A23" s="16" t="s">
        <v>6</v>
      </c>
      <c r="B23" s="77">
        <v>587</v>
      </c>
      <c r="C23" s="77" t="s">
        <v>304</v>
      </c>
      <c r="D23" s="77" t="s">
        <v>190</v>
      </c>
      <c r="E23" s="56" t="s">
        <v>104</v>
      </c>
      <c r="F23" s="58" t="s">
        <v>60</v>
      </c>
      <c r="G23" s="58" t="s">
        <v>18</v>
      </c>
      <c r="H23" s="59" t="s">
        <v>357</v>
      </c>
      <c r="J23" s="13"/>
      <c r="K23" s="13"/>
      <c r="L23" s="13"/>
    </row>
    <row r="24" spans="1:12" ht="12.95" customHeight="1" x14ac:dyDescent="0.2">
      <c r="A24" s="16" t="s">
        <v>7</v>
      </c>
      <c r="B24" s="77">
        <v>205</v>
      </c>
      <c r="C24" s="77" t="s">
        <v>305</v>
      </c>
      <c r="D24" s="77" t="s">
        <v>191</v>
      </c>
      <c r="E24" s="56" t="s">
        <v>112</v>
      </c>
      <c r="F24" s="58" t="s">
        <v>61</v>
      </c>
      <c r="G24" s="58" t="s">
        <v>18</v>
      </c>
      <c r="H24" s="59" t="s">
        <v>358</v>
      </c>
      <c r="J24" s="13"/>
      <c r="K24" s="13"/>
      <c r="L24" s="13"/>
    </row>
    <row r="25" spans="1:12" s="23" customFormat="1" ht="12.95" customHeight="1" x14ac:dyDescent="0.25">
      <c r="A25" s="21" t="s">
        <v>284</v>
      </c>
      <c r="B25" s="64">
        <v>792</v>
      </c>
      <c r="C25" s="64" t="s">
        <v>306</v>
      </c>
      <c r="D25" s="64" t="s">
        <v>192</v>
      </c>
      <c r="E25" s="65" t="s">
        <v>143</v>
      </c>
      <c r="F25" s="66" t="s">
        <v>62</v>
      </c>
      <c r="G25" s="66" t="s">
        <v>18</v>
      </c>
      <c r="H25" s="62" t="s">
        <v>258</v>
      </c>
      <c r="I25" s="13"/>
    </row>
    <row r="26" spans="1:12" ht="12.95" customHeight="1" x14ac:dyDescent="0.2">
      <c r="A26" s="16" t="s">
        <v>170</v>
      </c>
      <c r="B26" s="2"/>
      <c r="C26" s="2"/>
      <c r="D26" s="2"/>
      <c r="E26" s="2"/>
      <c r="F26" s="2"/>
      <c r="G26" s="2"/>
      <c r="H26" s="2"/>
      <c r="J26" s="13"/>
      <c r="K26" s="13"/>
      <c r="L26" s="13"/>
    </row>
    <row r="27" spans="1:12" ht="12.95" customHeight="1" x14ac:dyDescent="0.2">
      <c r="A27" s="19" t="s">
        <v>20</v>
      </c>
      <c r="B27" s="3">
        <v>99</v>
      </c>
      <c r="C27" s="64" t="s">
        <v>17</v>
      </c>
      <c r="D27" s="6" t="s">
        <v>17</v>
      </c>
      <c r="E27" s="56" t="s">
        <v>105</v>
      </c>
      <c r="F27" s="58" t="s">
        <v>50</v>
      </c>
      <c r="G27" s="58" t="s">
        <v>20</v>
      </c>
      <c r="H27" s="67" t="s">
        <v>259</v>
      </c>
      <c r="J27" s="13"/>
      <c r="K27" s="13"/>
      <c r="L27" s="13"/>
    </row>
    <row r="28" spans="1:12" ht="12.95" customHeight="1" x14ac:dyDescent="0.2">
      <c r="A28" s="19" t="s">
        <v>169</v>
      </c>
      <c r="B28" s="3">
        <v>111</v>
      </c>
      <c r="C28" s="64" t="s">
        <v>307</v>
      </c>
      <c r="D28" s="78" t="s">
        <v>193</v>
      </c>
      <c r="E28" s="56" t="s">
        <v>111</v>
      </c>
      <c r="F28" s="58" t="s">
        <v>63</v>
      </c>
      <c r="G28" s="58" t="s">
        <v>18</v>
      </c>
      <c r="H28" s="67" t="s">
        <v>260</v>
      </c>
      <c r="J28" s="13"/>
      <c r="K28" s="13"/>
      <c r="L28" s="13"/>
    </row>
    <row r="29" spans="1:12" s="26" customFormat="1" ht="12.95" customHeight="1" x14ac:dyDescent="0.25">
      <c r="A29" s="16" t="s">
        <v>11</v>
      </c>
      <c r="B29" s="3">
        <v>96</v>
      </c>
      <c r="C29" s="78" t="s">
        <v>308</v>
      </c>
      <c r="D29" s="78" t="s">
        <v>194</v>
      </c>
      <c r="E29" s="56" t="s">
        <v>110</v>
      </c>
      <c r="F29" s="58" t="s">
        <v>64</v>
      </c>
      <c r="G29" s="58" t="s">
        <v>18</v>
      </c>
      <c r="H29" s="59" t="s">
        <v>261</v>
      </c>
      <c r="I29" s="13"/>
    </row>
    <row r="30" spans="1:12" s="26" customFormat="1" ht="12.95" customHeight="1" x14ac:dyDescent="0.25">
      <c r="A30" s="16" t="s">
        <v>12</v>
      </c>
      <c r="B30" s="3">
        <v>540</v>
      </c>
      <c r="C30" s="64" t="s">
        <v>309</v>
      </c>
      <c r="D30" s="78" t="s">
        <v>195</v>
      </c>
      <c r="E30" s="56" t="s">
        <v>114</v>
      </c>
      <c r="F30" s="58" t="s">
        <v>60</v>
      </c>
      <c r="G30" s="58" t="s">
        <v>18</v>
      </c>
      <c r="H30" s="62" t="s">
        <v>262</v>
      </c>
      <c r="I30" s="13"/>
    </row>
    <row r="31" spans="1:12" s="26" customFormat="1" ht="12.95" customHeight="1" x14ac:dyDescent="0.25">
      <c r="A31" s="16" t="s">
        <v>8</v>
      </c>
      <c r="B31" s="77">
        <v>138</v>
      </c>
      <c r="C31" s="64" t="s">
        <v>17</v>
      </c>
      <c r="D31" s="6" t="s">
        <v>17</v>
      </c>
      <c r="E31" s="56" t="s">
        <v>115</v>
      </c>
      <c r="F31" s="58" t="s">
        <v>54</v>
      </c>
      <c r="G31" s="80" t="s">
        <v>353</v>
      </c>
      <c r="H31" s="59" t="s">
        <v>263</v>
      </c>
      <c r="I31" s="13"/>
    </row>
    <row r="32" spans="1:12" ht="12.95" customHeight="1" x14ac:dyDescent="0.2">
      <c r="A32" s="16" t="s">
        <v>14</v>
      </c>
      <c r="B32" s="5">
        <v>143</v>
      </c>
      <c r="C32" s="64" t="s">
        <v>17</v>
      </c>
      <c r="D32" s="6" t="s">
        <v>17</v>
      </c>
      <c r="E32" s="54" t="s">
        <v>116</v>
      </c>
      <c r="F32" s="6" t="s">
        <v>65</v>
      </c>
      <c r="G32" s="6" t="s">
        <v>19</v>
      </c>
      <c r="H32" s="59" t="s">
        <v>359</v>
      </c>
      <c r="J32" s="13"/>
      <c r="K32" s="13"/>
      <c r="L32" s="13"/>
    </row>
    <row r="33" spans="1:13" s="26" customFormat="1" ht="12.95" customHeight="1" x14ac:dyDescent="0.25">
      <c r="A33" s="16" t="s">
        <v>13</v>
      </c>
      <c r="B33" s="3">
        <v>89</v>
      </c>
      <c r="C33" s="78" t="s">
        <v>310</v>
      </c>
      <c r="D33" s="78" t="s">
        <v>196</v>
      </c>
      <c r="E33" s="56" t="s">
        <v>117</v>
      </c>
      <c r="F33" s="58" t="s">
        <v>66</v>
      </c>
      <c r="G33" s="58" t="s">
        <v>18</v>
      </c>
      <c r="H33" s="59" t="s">
        <v>264</v>
      </c>
      <c r="I33" s="13"/>
    </row>
    <row r="34" spans="1:13" ht="12.95" customHeight="1" x14ac:dyDescent="0.2">
      <c r="A34" s="29" t="s">
        <v>16</v>
      </c>
      <c r="B34" s="77">
        <v>329</v>
      </c>
      <c r="C34" s="78" t="s">
        <v>360</v>
      </c>
      <c r="D34" s="78" t="s">
        <v>354</v>
      </c>
      <c r="E34" s="77" t="s">
        <v>355</v>
      </c>
      <c r="F34" s="79" t="s">
        <v>67</v>
      </c>
      <c r="G34" s="79" t="s">
        <v>18</v>
      </c>
      <c r="H34" s="68" t="s">
        <v>356</v>
      </c>
      <c r="J34" s="13"/>
      <c r="K34" s="13"/>
      <c r="L34" s="13"/>
    </row>
    <row r="35" spans="1:13" ht="12.95" customHeight="1" x14ac:dyDescent="0.25">
      <c r="A35" s="30" t="s">
        <v>171</v>
      </c>
      <c r="B35" s="81">
        <f>SUM(B4:B34)</f>
        <v>8825</v>
      </c>
      <c r="C35" s="81">
        <f>547+106+108+236+168+113+297+206+145+589+649+220+97+795+435+153+592+94+84+428+52+263</f>
        <v>6377</v>
      </c>
      <c r="D35" s="82">
        <f>79+19+26+44+28+16+22+46+15+122+294+14+17+251+146+51+192+13+12+99+23+64</f>
        <v>1593</v>
      </c>
      <c r="E35" s="69"/>
      <c r="F35" s="69"/>
      <c r="G35" s="69"/>
      <c r="H35" s="70"/>
      <c r="J35" s="26"/>
      <c r="K35" s="26"/>
      <c r="L35" s="13"/>
    </row>
    <row r="36" spans="1:13" ht="15" customHeight="1" x14ac:dyDescent="0.25">
      <c r="A36" s="127" t="s">
        <v>377</v>
      </c>
      <c r="B36" s="127"/>
      <c r="C36" s="127"/>
      <c r="D36" s="127"/>
      <c r="E36" s="127"/>
      <c r="F36" s="127"/>
      <c r="G36" s="127"/>
      <c r="H36" s="127"/>
      <c r="I36" s="127"/>
      <c r="J36" s="13"/>
      <c r="K36" s="13"/>
      <c r="L36" s="26"/>
      <c r="M36" s="26"/>
    </row>
    <row r="37" spans="1:13" s="121" customFormat="1" ht="25.5" x14ac:dyDescent="0.25">
      <c r="A37" s="119" t="s">
        <v>175</v>
      </c>
      <c r="B37" s="117" t="s">
        <v>171</v>
      </c>
      <c r="C37" s="12" t="s">
        <v>367</v>
      </c>
      <c r="D37" s="12" t="s">
        <v>366</v>
      </c>
      <c r="E37" s="115" t="s">
        <v>344</v>
      </c>
      <c r="F37" s="12" t="s">
        <v>365</v>
      </c>
      <c r="G37" s="115" t="s">
        <v>311</v>
      </c>
      <c r="H37" s="120" t="s">
        <v>172</v>
      </c>
      <c r="I37" s="115" t="s">
        <v>368</v>
      </c>
    </row>
    <row r="38" spans="1:13" ht="14.1" customHeight="1" x14ac:dyDescent="0.2">
      <c r="A38" s="112" t="s">
        <v>345</v>
      </c>
      <c r="B38" s="41">
        <f>SUM(B39:B48)</f>
        <v>2756</v>
      </c>
      <c r="C38" s="114">
        <f>522+277+159+72+194+293+176+164+249+207</f>
        <v>2313</v>
      </c>
      <c r="D38" s="114">
        <f>76+76+32+10+3+76+36+33+60</f>
        <v>402</v>
      </c>
      <c r="E38" s="42"/>
      <c r="F38" s="42"/>
      <c r="G38" s="42"/>
      <c r="H38" s="42"/>
      <c r="I38" s="42"/>
      <c r="J38" s="13"/>
      <c r="K38" s="13"/>
      <c r="L38" s="13"/>
    </row>
    <row r="39" spans="1:13" ht="14.1" customHeight="1" x14ac:dyDescent="0.25">
      <c r="A39" s="13" t="s">
        <v>277</v>
      </c>
      <c r="B39" s="24">
        <v>605</v>
      </c>
      <c r="C39" s="8" t="s">
        <v>327</v>
      </c>
      <c r="D39" s="43" t="s">
        <v>230</v>
      </c>
      <c r="E39" s="43" t="s">
        <v>88</v>
      </c>
      <c r="F39" s="43" t="s">
        <v>129</v>
      </c>
      <c r="G39" s="43" t="s">
        <v>47</v>
      </c>
      <c r="H39" s="43" t="s">
        <v>18</v>
      </c>
      <c r="I39" s="43" t="s">
        <v>89</v>
      </c>
      <c r="J39" s="13"/>
      <c r="K39" s="13"/>
      <c r="L39" s="13"/>
    </row>
    <row r="40" spans="1:13" ht="14.1" customHeight="1" x14ac:dyDescent="0.2">
      <c r="A40" s="44" t="s">
        <v>29</v>
      </c>
      <c r="B40" s="35">
        <v>355</v>
      </c>
      <c r="C40" s="7" t="s">
        <v>328</v>
      </c>
      <c r="D40" s="35" t="s">
        <v>231</v>
      </c>
      <c r="E40" s="35" t="s">
        <v>32</v>
      </c>
      <c r="F40" s="35" t="s">
        <v>130</v>
      </c>
      <c r="G40" s="35" t="s">
        <v>39</v>
      </c>
      <c r="H40" s="35" t="s">
        <v>18</v>
      </c>
      <c r="I40" s="35" t="s">
        <v>83</v>
      </c>
      <c r="J40" s="13"/>
      <c r="K40" s="13"/>
      <c r="L40" s="13"/>
    </row>
    <row r="41" spans="1:13" ht="14.1" customHeight="1" x14ac:dyDescent="0.25">
      <c r="A41" s="44" t="s">
        <v>278</v>
      </c>
      <c r="B41" s="35">
        <v>191</v>
      </c>
      <c r="C41" s="7" t="s">
        <v>329</v>
      </c>
      <c r="D41" s="35" t="s">
        <v>232</v>
      </c>
      <c r="E41" s="35" t="s">
        <v>78</v>
      </c>
      <c r="F41" s="35" t="s">
        <v>131</v>
      </c>
      <c r="G41" s="35" t="s">
        <v>79</v>
      </c>
      <c r="H41" s="83" t="s">
        <v>373</v>
      </c>
      <c r="I41" s="35" t="s">
        <v>80</v>
      </c>
      <c r="J41" s="13"/>
      <c r="K41" s="13"/>
      <c r="L41" s="13"/>
    </row>
    <row r="42" spans="1:13" ht="14.1" customHeight="1" x14ac:dyDescent="0.2">
      <c r="A42" s="44" t="s">
        <v>68</v>
      </c>
      <c r="B42" s="45">
        <v>82</v>
      </c>
      <c r="C42" s="9" t="s">
        <v>330</v>
      </c>
      <c r="D42" s="45" t="s">
        <v>233</v>
      </c>
      <c r="E42" s="35" t="s">
        <v>82</v>
      </c>
      <c r="F42" s="45" t="s">
        <v>144</v>
      </c>
      <c r="G42" s="45" t="s">
        <v>81</v>
      </c>
      <c r="H42" s="45" t="s">
        <v>18</v>
      </c>
      <c r="I42" s="45" t="s">
        <v>145</v>
      </c>
      <c r="J42" s="13"/>
      <c r="K42" s="13"/>
      <c r="L42" s="13"/>
    </row>
    <row r="43" spans="1:13" ht="14.1" customHeight="1" x14ac:dyDescent="0.2">
      <c r="A43" s="74" t="s">
        <v>138</v>
      </c>
      <c r="B43" s="75">
        <v>212</v>
      </c>
      <c r="C43" s="75" t="s">
        <v>331</v>
      </c>
      <c r="D43" s="75" t="s">
        <v>234</v>
      </c>
      <c r="E43" s="75" t="s">
        <v>350</v>
      </c>
      <c r="F43" s="75" t="s">
        <v>134</v>
      </c>
      <c r="G43" s="75" t="s">
        <v>136</v>
      </c>
      <c r="H43" s="75" t="s">
        <v>137</v>
      </c>
      <c r="I43" s="75" t="s">
        <v>135</v>
      </c>
      <c r="J43" s="13"/>
      <c r="K43" s="13"/>
      <c r="L43" s="13"/>
    </row>
    <row r="44" spans="1:13" ht="14.1" customHeight="1" x14ac:dyDescent="0.25">
      <c r="A44" s="44" t="s">
        <v>279</v>
      </c>
      <c r="B44" s="35">
        <v>372</v>
      </c>
      <c r="C44" s="7" t="s">
        <v>332</v>
      </c>
      <c r="D44" s="35" t="s">
        <v>235</v>
      </c>
      <c r="E44" s="35" t="s">
        <v>33</v>
      </c>
      <c r="F44" s="35" t="s">
        <v>132</v>
      </c>
      <c r="G44" s="35" t="s">
        <v>40</v>
      </c>
      <c r="H44" s="45" t="s">
        <v>18</v>
      </c>
      <c r="I44" s="35" t="s">
        <v>27</v>
      </c>
      <c r="J44" s="13"/>
      <c r="K44" s="13"/>
      <c r="L44" s="13"/>
    </row>
    <row r="45" spans="1:13" ht="14.1" customHeight="1" x14ac:dyDescent="0.25">
      <c r="A45" s="44" t="s">
        <v>286</v>
      </c>
      <c r="B45" s="35">
        <v>215</v>
      </c>
      <c r="C45" s="7" t="s">
        <v>333</v>
      </c>
      <c r="D45" s="35" t="s">
        <v>236</v>
      </c>
      <c r="E45" s="45" t="s">
        <v>69</v>
      </c>
      <c r="F45" s="35" t="s">
        <v>126</v>
      </c>
      <c r="G45" s="35" t="s">
        <v>70</v>
      </c>
      <c r="H45" s="35" t="s">
        <v>18</v>
      </c>
      <c r="I45" s="35" t="s">
        <v>71</v>
      </c>
      <c r="J45" s="13"/>
      <c r="K45" s="13"/>
      <c r="L45" s="13"/>
    </row>
    <row r="46" spans="1:13" ht="14.1" customHeight="1" x14ac:dyDescent="0.2">
      <c r="A46" s="44" t="s">
        <v>23</v>
      </c>
      <c r="B46" s="35">
        <v>207</v>
      </c>
      <c r="C46" s="7" t="s">
        <v>334</v>
      </c>
      <c r="D46" s="35" t="s">
        <v>237</v>
      </c>
      <c r="E46" s="35" t="s">
        <v>34</v>
      </c>
      <c r="F46" s="35" t="s">
        <v>133</v>
      </c>
      <c r="G46" s="35" t="s">
        <v>41</v>
      </c>
      <c r="H46" s="35" t="s">
        <v>18</v>
      </c>
      <c r="I46" s="35" t="s">
        <v>26</v>
      </c>
      <c r="J46" s="13"/>
      <c r="K46" s="13"/>
      <c r="L46" s="13"/>
    </row>
    <row r="47" spans="1:13" ht="14.1" customHeight="1" x14ac:dyDescent="0.25">
      <c r="A47" s="44" t="s">
        <v>280</v>
      </c>
      <c r="B47" s="35">
        <v>249</v>
      </c>
      <c r="C47" s="83" t="s">
        <v>374</v>
      </c>
      <c r="D47" s="35" t="s">
        <v>17</v>
      </c>
      <c r="E47" s="35" t="s">
        <v>36</v>
      </c>
      <c r="F47" s="35" t="s">
        <v>122</v>
      </c>
      <c r="G47" s="35" t="s">
        <v>44</v>
      </c>
      <c r="H47" s="35" t="s">
        <v>18</v>
      </c>
      <c r="I47" s="35" t="s">
        <v>28</v>
      </c>
      <c r="J47" s="13"/>
      <c r="K47" s="13"/>
      <c r="L47" s="13"/>
    </row>
    <row r="48" spans="1:13" ht="14.1" customHeight="1" x14ac:dyDescent="0.25">
      <c r="A48" s="46" t="s">
        <v>281</v>
      </c>
      <c r="B48" s="47">
        <v>268</v>
      </c>
      <c r="C48" s="10" t="s">
        <v>335</v>
      </c>
      <c r="D48" s="47" t="s">
        <v>238</v>
      </c>
      <c r="E48" s="48" t="s">
        <v>92</v>
      </c>
      <c r="F48" s="48" t="s">
        <v>148</v>
      </c>
      <c r="G48" s="48" t="s">
        <v>31</v>
      </c>
      <c r="H48" s="47" t="s">
        <v>18</v>
      </c>
      <c r="I48" s="47" t="s">
        <v>149</v>
      </c>
      <c r="J48" s="13"/>
      <c r="K48" s="13"/>
      <c r="L48" s="13"/>
    </row>
    <row r="49" spans="1:21" ht="14.1" customHeight="1" x14ac:dyDescent="0.2">
      <c r="A49" s="111" t="s">
        <v>346</v>
      </c>
      <c r="B49" s="49">
        <f>SUM(B50:B55)</f>
        <v>2906</v>
      </c>
      <c r="C49" s="11">
        <f>456+157+208+390+513+713</f>
        <v>2437</v>
      </c>
      <c r="D49" s="11">
        <f>66+45+26+98+108+84</f>
        <v>427</v>
      </c>
      <c r="E49" s="50"/>
      <c r="F49" s="50"/>
      <c r="G49" s="50"/>
      <c r="H49" s="50"/>
      <c r="I49" s="50"/>
      <c r="J49" s="13"/>
      <c r="K49" s="13"/>
      <c r="L49" s="13"/>
    </row>
    <row r="50" spans="1:21" ht="14.1" customHeight="1" x14ac:dyDescent="0.25">
      <c r="A50" s="13" t="s">
        <v>277</v>
      </c>
      <c r="B50" s="24">
        <v>526</v>
      </c>
      <c r="C50" s="8" t="s">
        <v>336</v>
      </c>
      <c r="D50" s="43" t="s">
        <v>239</v>
      </c>
      <c r="E50" s="43" t="s">
        <v>90</v>
      </c>
      <c r="F50" s="43" t="s">
        <v>128</v>
      </c>
      <c r="G50" s="43" t="s">
        <v>48</v>
      </c>
      <c r="H50" s="43" t="s">
        <v>18</v>
      </c>
      <c r="I50" s="43" t="s">
        <v>91</v>
      </c>
      <c r="J50" s="13"/>
      <c r="K50" s="13"/>
      <c r="L50" s="13"/>
    </row>
    <row r="51" spans="1:21" ht="14.1" customHeight="1" x14ac:dyDescent="0.2">
      <c r="A51" s="44" t="s">
        <v>29</v>
      </c>
      <c r="B51" s="35">
        <v>204</v>
      </c>
      <c r="C51" s="7" t="s">
        <v>337</v>
      </c>
      <c r="D51" s="35" t="s">
        <v>240</v>
      </c>
      <c r="E51" s="35" t="s">
        <v>35</v>
      </c>
      <c r="F51" s="35" t="s">
        <v>127</v>
      </c>
      <c r="G51" s="35" t="s">
        <v>42</v>
      </c>
      <c r="H51" s="35" t="s">
        <v>18</v>
      </c>
      <c r="I51" s="35" t="s">
        <v>30</v>
      </c>
      <c r="J51" s="13"/>
      <c r="K51" s="13"/>
      <c r="L51" s="13"/>
    </row>
    <row r="52" spans="1:21" ht="14.1" customHeight="1" x14ac:dyDescent="0.25">
      <c r="A52" s="44" t="s">
        <v>150</v>
      </c>
      <c r="B52" s="45">
        <v>234</v>
      </c>
      <c r="C52" s="9" t="s">
        <v>338</v>
      </c>
      <c r="D52" s="45" t="s">
        <v>241</v>
      </c>
      <c r="E52" s="9" t="s">
        <v>364</v>
      </c>
      <c r="F52" s="45" t="s">
        <v>119</v>
      </c>
      <c r="G52" s="45" t="s">
        <v>75</v>
      </c>
      <c r="H52" s="45" t="s">
        <v>18</v>
      </c>
      <c r="I52" s="45" t="s">
        <v>76</v>
      </c>
      <c r="J52" s="13"/>
      <c r="K52" s="13"/>
      <c r="L52" s="113"/>
    </row>
    <row r="53" spans="1:21" ht="14.1" customHeight="1" x14ac:dyDescent="0.2">
      <c r="A53" s="44" t="s">
        <v>21</v>
      </c>
      <c r="B53" s="35">
        <v>492</v>
      </c>
      <c r="C53" s="7" t="s">
        <v>339</v>
      </c>
      <c r="D53" s="35" t="s">
        <v>242</v>
      </c>
      <c r="E53" s="45" t="s">
        <v>146</v>
      </c>
      <c r="F53" s="35" t="s">
        <v>125</v>
      </c>
      <c r="G53" s="35" t="s">
        <v>43</v>
      </c>
      <c r="H53" s="35" t="s">
        <v>18</v>
      </c>
      <c r="I53" s="45" t="s">
        <v>118</v>
      </c>
      <c r="J53" s="13"/>
      <c r="K53" s="13"/>
      <c r="L53" s="13"/>
    </row>
    <row r="54" spans="1:21" ht="14.1" customHeight="1" x14ac:dyDescent="0.2">
      <c r="A54" s="44" t="s">
        <v>23</v>
      </c>
      <c r="B54" s="35">
        <v>640</v>
      </c>
      <c r="C54" s="7" t="s">
        <v>340</v>
      </c>
      <c r="D54" s="35" t="s">
        <v>243</v>
      </c>
      <c r="E54" s="35" t="s">
        <v>37</v>
      </c>
      <c r="F54" s="35" t="s">
        <v>124</v>
      </c>
      <c r="G54" s="35" t="s">
        <v>45</v>
      </c>
      <c r="H54" s="35" t="s">
        <v>18</v>
      </c>
      <c r="I54" s="35" t="s">
        <v>25</v>
      </c>
      <c r="J54" s="13"/>
      <c r="K54" s="13"/>
      <c r="L54" s="13"/>
    </row>
    <row r="55" spans="1:21" ht="14.1" customHeight="1" x14ac:dyDescent="0.2">
      <c r="A55" s="13" t="s">
        <v>22</v>
      </c>
      <c r="B55" s="51">
        <v>810</v>
      </c>
      <c r="C55" s="7" t="s">
        <v>341</v>
      </c>
      <c r="D55" s="35" t="s">
        <v>244</v>
      </c>
      <c r="E55" s="35" t="s">
        <v>72</v>
      </c>
      <c r="F55" s="35" t="s">
        <v>123</v>
      </c>
      <c r="G55" s="35" t="s">
        <v>73</v>
      </c>
      <c r="H55" s="45" t="s">
        <v>18</v>
      </c>
      <c r="I55" s="35" t="s">
        <v>74</v>
      </c>
      <c r="J55" s="13"/>
      <c r="K55" s="13"/>
      <c r="L55" s="13"/>
    </row>
    <row r="56" spans="1:21" ht="14.1" customHeight="1" x14ac:dyDescent="0.25">
      <c r="A56" s="112" t="s">
        <v>347</v>
      </c>
      <c r="B56" s="49">
        <f>SUM(B57:B59)</f>
        <v>1616</v>
      </c>
      <c r="C56" s="114">
        <f>635+581+175</f>
        <v>1391</v>
      </c>
      <c r="D56" s="114">
        <f>93+103</f>
        <v>196</v>
      </c>
      <c r="E56" s="42"/>
      <c r="F56" s="42"/>
      <c r="G56" s="42"/>
      <c r="H56" s="42"/>
      <c r="I56" s="42"/>
      <c r="J56" s="13"/>
      <c r="K56" s="13"/>
      <c r="L56" s="13"/>
    </row>
    <row r="57" spans="1:21" ht="14.1" customHeight="1" x14ac:dyDescent="0.2">
      <c r="A57" s="52" t="s">
        <v>77</v>
      </c>
      <c r="B57" s="43">
        <v>745</v>
      </c>
      <c r="C57" s="8" t="s">
        <v>342</v>
      </c>
      <c r="D57" s="43" t="s">
        <v>245</v>
      </c>
      <c r="E57" s="43" t="s">
        <v>86</v>
      </c>
      <c r="F57" s="43" t="s">
        <v>120</v>
      </c>
      <c r="G57" s="43" t="s">
        <v>84</v>
      </c>
      <c r="H57" s="43" t="s">
        <v>18</v>
      </c>
      <c r="I57" s="43" t="s">
        <v>85</v>
      </c>
      <c r="J57" s="13"/>
      <c r="K57" s="13"/>
      <c r="L57" s="13"/>
    </row>
    <row r="58" spans="1:21" ht="14.1" customHeight="1" x14ac:dyDescent="0.2">
      <c r="A58" s="52" t="s">
        <v>24</v>
      </c>
      <c r="B58" s="43">
        <v>696</v>
      </c>
      <c r="C58" s="8" t="s">
        <v>343</v>
      </c>
      <c r="D58" s="43" t="s">
        <v>246</v>
      </c>
      <c r="E58" s="43" t="s">
        <v>38</v>
      </c>
      <c r="F58" s="43" t="s">
        <v>121</v>
      </c>
      <c r="G58" s="43" t="s">
        <v>46</v>
      </c>
      <c r="H58" s="43" t="s">
        <v>18</v>
      </c>
      <c r="I58" s="24" t="s">
        <v>147</v>
      </c>
      <c r="J58" s="13"/>
      <c r="K58" s="13"/>
      <c r="L58" s="13"/>
    </row>
    <row r="59" spans="1:21" ht="14.1" customHeight="1" x14ac:dyDescent="0.25">
      <c r="A59" s="53" t="s">
        <v>287</v>
      </c>
      <c r="B59" s="43">
        <v>175</v>
      </c>
      <c r="C59" s="84" t="s">
        <v>375</v>
      </c>
      <c r="D59" s="43" t="s">
        <v>17</v>
      </c>
      <c r="E59" s="43" t="s">
        <v>139</v>
      </c>
      <c r="F59" s="43" t="s">
        <v>140</v>
      </c>
      <c r="G59" s="43" t="s">
        <v>141</v>
      </c>
      <c r="H59" s="43" t="s">
        <v>18</v>
      </c>
      <c r="I59" s="43" t="s">
        <v>142</v>
      </c>
      <c r="J59" s="13"/>
      <c r="K59" s="13"/>
      <c r="L59" s="13"/>
    </row>
    <row r="60" spans="1:21" ht="12.75" customHeight="1" x14ac:dyDescent="0.25">
      <c r="A60" s="127" t="s">
        <v>378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</row>
    <row r="61" spans="1:21" s="121" customFormat="1" ht="25.5" x14ac:dyDescent="0.25">
      <c r="A61" s="119" t="s">
        <v>175</v>
      </c>
      <c r="B61" s="117" t="s">
        <v>171</v>
      </c>
      <c r="C61" s="12" t="s">
        <v>367</v>
      </c>
      <c r="D61" s="12" t="s">
        <v>366</v>
      </c>
      <c r="E61" s="12" t="s">
        <v>369</v>
      </c>
      <c r="F61" s="12" t="s">
        <v>365</v>
      </c>
      <c r="G61" s="115" t="s">
        <v>311</v>
      </c>
      <c r="H61" s="120" t="s">
        <v>172</v>
      </c>
      <c r="I61" s="115" t="s">
        <v>368</v>
      </c>
      <c r="J61" s="122" t="s">
        <v>370</v>
      </c>
      <c r="K61" s="122" t="s">
        <v>371</v>
      </c>
      <c r="L61" s="122" t="s">
        <v>372</v>
      </c>
    </row>
    <row r="62" spans="1:21" ht="12.95" customHeight="1" x14ac:dyDescent="0.2">
      <c r="A62" s="85" t="s">
        <v>0</v>
      </c>
      <c r="B62" s="86">
        <v>671</v>
      </c>
      <c r="C62" s="87" t="s">
        <v>312</v>
      </c>
      <c r="D62" s="86" t="s">
        <v>321</v>
      </c>
      <c r="E62" s="88" t="s">
        <v>197</v>
      </c>
      <c r="F62" s="89" t="s">
        <v>155</v>
      </c>
      <c r="G62" s="90" t="s">
        <v>156</v>
      </c>
      <c r="H62" s="90" t="s">
        <v>18</v>
      </c>
      <c r="I62" s="91" t="s">
        <v>198</v>
      </c>
      <c r="J62" s="92" t="s">
        <v>199</v>
      </c>
      <c r="K62" s="92" t="s">
        <v>200</v>
      </c>
      <c r="L62" s="92" t="s">
        <v>201</v>
      </c>
      <c r="M62" s="71"/>
      <c r="N62" s="17"/>
      <c r="O62" s="56"/>
      <c r="R62" s="17"/>
      <c r="U62" s="20"/>
    </row>
    <row r="63" spans="1:21" ht="38.25" x14ac:dyDescent="0.2">
      <c r="A63" s="93" t="s">
        <v>348</v>
      </c>
      <c r="B63" s="94">
        <v>368</v>
      </c>
      <c r="C63" s="94" t="s">
        <v>313</v>
      </c>
      <c r="D63" s="94" t="s">
        <v>326</v>
      </c>
      <c r="E63" s="95" t="s">
        <v>202</v>
      </c>
      <c r="F63" s="96" t="s">
        <v>157</v>
      </c>
      <c r="G63" s="96" t="s">
        <v>158</v>
      </c>
      <c r="H63" s="96" t="s">
        <v>18</v>
      </c>
      <c r="I63" s="94" t="s">
        <v>203</v>
      </c>
      <c r="J63" s="95" t="s">
        <v>204</v>
      </c>
      <c r="K63" s="95" t="s">
        <v>205</v>
      </c>
      <c r="L63" s="95" t="s">
        <v>206</v>
      </c>
      <c r="M63" s="33"/>
      <c r="N63" s="32"/>
      <c r="O63" s="32"/>
      <c r="R63" s="32"/>
      <c r="U63" s="33"/>
    </row>
    <row r="64" spans="1:21" ht="12.95" customHeight="1" x14ac:dyDescent="0.2">
      <c r="A64" s="85" t="s">
        <v>3</v>
      </c>
      <c r="B64" s="86">
        <v>870</v>
      </c>
      <c r="C64" s="87" t="s">
        <v>314</v>
      </c>
      <c r="D64" s="86" t="s">
        <v>322</v>
      </c>
      <c r="E64" s="97" t="s">
        <v>207</v>
      </c>
      <c r="F64" s="89" t="s">
        <v>166</v>
      </c>
      <c r="G64" s="90" t="s">
        <v>167</v>
      </c>
      <c r="H64" s="90" t="s">
        <v>18</v>
      </c>
      <c r="I64" s="98" t="s">
        <v>208</v>
      </c>
      <c r="J64" s="99" t="s">
        <v>209</v>
      </c>
      <c r="K64" s="99" t="s">
        <v>210</v>
      </c>
      <c r="L64" s="99" t="s">
        <v>211</v>
      </c>
      <c r="M64" s="35"/>
      <c r="N64" s="17"/>
      <c r="O64" s="56"/>
      <c r="R64" s="17"/>
      <c r="U64" s="34"/>
    </row>
    <row r="65" spans="1:21" ht="12.95" customHeight="1" x14ac:dyDescent="0.2">
      <c r="A65" s="85" t="s">
        <v>5</v>
      </c>
      <c r="B65" s="89">
        <v>989</v>
      </c>
      <c r="C65" s="100" t="s">
        <v>315</v>
      </c>
      <c r="D65" s="89" t="s">
        <v>276</v>
      </c>
      <c r="E65" s="101" t="s">
        <v>275</v>
      </c>
      <c r="F65" s="102" t="s">
        <v>159</v>
      </c>
      <c r="G65" s="103" t="s">
        <v>160</v>
      </c>
      <c r="H65" s="104" t="s">
        <v>18</v>
      </c>
      <c r="I65" s="105" t="s">
        <v>212</v>
      </c>
      <c r="J65" s="106" t="s">
        <v>213</v>
      </c>
      <c r="K65" s="95" t="s">
        <v>214</v>
      </c>
      <c r="L65" s="95" t="s">
        <v>215</v>
      </c>
      <c r="M65" s="33"/>
      <c r="N65" s="27"/>
      <c r="O65" s="64"/>
      <c r="R65" s="27"/>
      <c r="U65" s="36"/>
    </row>
    <row r="66" spans="1:21" ht="12.95" customHeight="1" x14ac:dyDescent="0.2">
      <c r="A66" s="85" t="s">
        <v>6</v>
      </c>
      <c r="B66" s="86">
        <v>642</v>
      </c>
      <c r="C66" s="87" t="s">
        <v>316</v>
      </c>
      <c r="D66" s="86" t="s">
        <v>323</v>
      </c>
      <c r="E66" s="107" t="s">
        <v>216</v>
      </c>
      <c r="F66" s="89" t="s">
        <v>153</v>
      </c>
      <c r="G66" s="90" t="s">
        <v>154</v>
      </c>
      <c r="H66" s="90" t="s">
        <v>18</v>
      </c>
      <c r="I66" s="105" t="s">
        <v>217</v>
      </c>
      <c r="J66" s="106" t="s">
        <v>218</v>
      </c>
      <c r="K66" s="106" t="s">
        <v>218</v>
      </c>
      <c r="L66" s="106" t="s">
        <v>219</v>
      </c>
      <c r="M66" s="37"/>
      <c r="N66" s="17"/>
      <c r="O66" s="56"/>
      <c r="R66" s="17"/>
      <c r="U66" s="38"/>
    </row>
    <row r="67" spans="1:21" ht="12.95" customHeight="1" x14ac:dyDescent="0.2">
      <c r="A67" s="108" t="s">
        <v>284</v>
      </c>
      <c r="B67" s="89">
        <v>842</v>
      </c>
      <c r="C67" s="100" t="s">
        <v>317</v>
      </c>
      <c r="D67" s="89" t="s">
        <v>324</v>
      </c>
      <c r="E67" s="101" t="s">
        <v>220</v>
      </c>
      <c r="F67" s="89" t="s">
        <v>161</v>
      </c>
      <c r="G67" s="89" t="s">
        <v>162</v>
      </c>
      <c r="H67" s="89" t="s">
        <v>163</v>
      </c>
      <c r="I67" s="89" t="s">
        <v>221</v>
      </c>
      <c r="J67" s="106" t="s">
        <v>222</v>
      </c>
      <c r="K67" s="106">
        <v>0</v>
      </c>
      <c r="L67" s="106">
        <v>0</v>
      </c>
      <c r="M67" s="37"/>
      <c r="N67" s="27"/>
      <c r="O67" s="64"/>
      <c r="R67" s="27"/>
      <c r="U67" s="36"/>
    </row>
    <row r="68" spans="1:21" ht="12.95" customHeight="1" x14ac:dyDescent="0.2">
      <c r="A68" s="108" t="s">
        <v>285</v>
      </c>
      <c r="B68" s="89">
        <f>118+15+12</f>
        <v>145</v>
      </c>
      <c r="C68" s="100" t="s">
        <v>318</v>
      </c>
      <c r="D68" s="89" t="s">
        <v>272</v>
      </c>
      <c r="E68" s="101" t="s">
        <v>271</v>
      </c>
      <c r="F68" s="90" t="s">
        <v>265</v>
      </c>
      <c r="G68" s="89" t="s">
        <v>266</v>
      </c>
      <c r="H68" s="89" t="s">
        <v>18</v>
      </c>
      <c r="I68" s="90" t="s">
        <v>267</v>
      </c>
      <c r="J68" s="106" t="s">
        <v>268</v>
      </c>
      <c r="K68" s="106" t="s">
        <v>269</v>
      </c>
      <c r="L68" s="106" t="s">
        <v>270</v>
      </c>
      <c r="M68" s="37"/>
      <c r="N68" s="27"/>
      <c r="O68" s="64"/>
      <c r="R68" s="27"/>
      <c r="U68" s="36"/>
    </row>
    <row r="69" spans="1:21" ht="12.95" customHeight="1" x14ac:dyDescent="0.2">
      <c r="A69" s="85" t="s">
        <v>12</v>
      </c>
      <c r="B69" s="109">
        <v>791</v>
      </c>
      <c r="C69" s="100" t="s">
        <v>319</v>
      </c>
      <c r="D69" s="88" t="s">
        <v>325</v>
      </c>
      <c r="E69" s="107" t="s">
        <v>223</v>
      </c>
      <c r="F69" s="89" t="s">
        <v>164</v>
      </c>
      <c r="G69" s="90" t="s">
        <v>165</v>
      </c>
      <c r="H69" s="90" t="s">
        <v>18</v>
      </c>
      <c r="I69" s="98" t="s">
        <v>224</v>
      </c>
      <c r="J69" s="106" t="s">
        <v>225</v>
      </c>
      <c r="K69" s="106" t="s">
        <v>226</v>
      </c>
      <c r="L69" s="106" t="s">
        <v>227</v>
      </c>
      <c r="M69" s="37"/>
      <c r="N69" s="18"/>
      <c r="O69" s="64"/>
      <c r="R69" s="20"/>
      <c r="U69" s="38"/>
    </row>
    <row r="70" spans="1:21" ht="12.95" customHeight="1" x14ac:dyDescent="0.2">
      <c r="A70" s="85" t="s">
        <v>13</v>
      </c>
      <c r="B70" s="89">
        <v>96</v>
      </c>
      <c r="C70" s="100" t="s">
        <v>320</v>
      </c>
      <c r="D70" s="100" t="s">
        <v>273</v>
      </c>
      <c r="E70" s="101" t="s">
        <v>274</v>
      </c>
      <c r="F70" s="89" t="s">
        <v>173</v>
      </c>
      <c r="G70" s="89" t="s">
        <v>174</v>
      </c>
      <c r="H70" s="89" t="s">
        <v>18</v>
      </c>
      <c r="I70" s="89" t="s">
        <v>228</v>
      </c>
      <c r="J70" s="106">
        <v>0</v>
      </c>
      <c r="K70" s="106">
        <v>0</v>
      </c>
      <c r="L70" s="106" t="s">
        <v>229</v>
      </c>
      <c r="M70" s="37"/>
      <c r="N70" s="27"/>
      <c r="O70" s="64"/>
      <c r="R70" s="27"/>
      <c r="U70" s="36"/>
    </row>
    <row r="71" spans="1:21" s="15" customFormat="1" ht="12.95" customHeight="1" x14ac:dyDescent="0.2">
      <c r="A71" s="30" t="s">
        <v>171</v>
      </c>
      <c r="B71" s="110">
        <f>SUM(B62:B70)</f>
        <v>5414</v>
      </c>
      <c r="C71" s="110">
        <f>572+334+700+729+469+617+118+601+57</f>
        <v>4197</v>
      </c>
      <c r="D71" s="110">
        <f>83+22+154+241+155+193+15+152+24</f>
        <v>1039</v>
      </c>
      <c r="E71" s="110">
        <f>16+12+16+19+18+32+12+38+15</f>
        <v>178</v>
      </c>
      <c r="F71" s="14"/>
      <c r="G71" s="14"/>
      <c r="H71" s="14"/>
      <c r="I71" s="39"/>
      <c r="J71" s="40"/>
      <c r="K71" s="40"/>
      <c r="L71" s="40"/>
    </row>
    <row r="72" spans="1:21" ht="92.25" customHeight="1" x14ac:dyDescent="0.2">
      <c r="A72" s="123" t="s">
        <v>379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21" x14ac:dyDescent="0.2">
      <c r="A73" s="24"/>
      <c r="C73" s="24"/>
      <c r="D73" s="24"/>
      <c r="E73" s="24"/>
      <c r="G73" s="24"/>
      <c r="I73" s="24"/>
      <c r="M73" s="24"/>
    </row>
    <row r="74" spans="1:21" x14ac:dyDescent="0.2">
      <c r="A74" s="16"/>
      <c r="B74" s="28"/>
      <c r="C74" s="24"/>
      <c r="D74" s="24"/>
      <c r="E74" s="24"/>
      <c r="G74" s="24"/>
      <c r="I74" s="24"/>
      <c r="M74" s="24"/>
    </row>
    <row r="75" spans="1:21" x14ac:dyDescent="0.2">
      <c r="A75" s="16"/>
      <c r="B75" s="18"/>
    </row>
    <row r="76" spans="1:21" x14ac:dyDescent="0.2">
      <c r="A76" s="16"/>
      <c r="B76" s="18"/>
    </row>
    <row r="77" spans="1:21" x14ac:dyDescent="0.2">
      <c r="A77" s="16"/>
      <c r="B77" s="18"/>
    </row>
    <row r="78" spans="1:21" x14ac:dyDescent="0.2">
      <c r="A78" s="16"/>
      <c r="B78" s="17"/>
    </row>
    <row r="79" spans="1:21" x14ac:dyDescent="0.2">
      <c r="A79" s="16"/>
      <c r="B79" s="18"/>
      <c r="C79" s="13"/>
      <c r="D79" s="13"/>
      <c r="E79" s="13"/>
      <c r="F79" s="13"/>
      <c r="G79" s="13"/>
      <c r="H79" s="13"/>
      <c r="J79" s="13"/>
      <c r="K79" s="13"/>
      <c r="L79" s="13"/>
    </row>
    <row r="80" spans="1:21" x14ac:dyDescent="0.2">
      <c r="A80" s="16"/>
      <c r="B80" s="17"/>
      <c r="C80" s="13"/>
      <c r="D80" s="13"/>
      <c r="E80" s="13"/>
      <c r="F80" s="13"/>
      <c r="G80" s="13"/>
      <c r="H80" s="13"/>
      <c r="J80" s="13"/>
      <c r="K80" s="13"/>
      <c r="L80" s="13"/>
    </row>
    <row r="81" spans="1:12" x14ac:dyDescent="0.2">
      <c r="A81" s="16"/>
      <c r="B81" s="17"/>
      <c r="C81" s="13"/>
      <c r="D81" s="13"/>
      <c r="E81" s="13"/>
      <c r="F81" s="13"/>
      <c r="G81" s="13"/>
      <c r="H81" s="13"/>
      <c r="J81" s="13"/>
      <c r="K81" s="13"/>
      <c r="L81" s="13"/>
    </row>
    <row r="82" spans="1:12" x14ac:dyDescent="0.2">
      <c r="A82" s="16"/>
      <c r="B82" s="17"/>
      <c r="C82" s="13"/>
      <c r="D82" s="13"/>
      <c r="E82" s="13"/>
      <c r="F82" s="13"/>
      <c r="G82" s="13"/>
      <c r="H82" s="13"/>
      <c r="J82" s="13"/>
      <c r="K82" s="13"/>
      <c r="L82" s="13"/>
    </row>
    <row r="83" spans="1:12" x14ac:dyDescent="0.2">
      <c r="A83" s="16"/>
      <c r="B83" s="17"/>
      <c r="C83" s="13"/>
      <c r="D83" s="13"/>
      <c r="E83" s="13"/>
      <c r="F83" s="13"/>
      <c r="G83" s="13"/>
      <c r="H83" s="13"/>
      <c r="J83" s="13"/>
      <c r="K83" s="13"/>
      <c r="L83" s="13"/>
    </row>
    <row r="84" spans="1:12" x14ac:dyDescent="0.2">
      <c r="A84" s="16"/>
      <c r="B84" s="18"/>
      <c r="C84" s="13"/>
      <c r="D84" s="13"/>
      <c r="E84" s="13"/>
      <c r="F84" s="13"/>
      <c r="G84" s="13"/>
      <c r="H84" s="13"/>
      <c r="J84" s="13"/>
      <c r="K84" s="13"/>
      <c r="L84" s="13"/>
    </row>
    <row r="85" spans="1:12" x14ac:dyDescent="0.2">
      <c r="A85" s="16"/>
      <c r="B85" s="18"/>
      <c r="C85" s="13"/>
      <c r="D85" s="13"/>
      <c r="E85" s="13"/>
      <c r="F85" s="13"/>
      <c r="G85" s="13"/>
      <c r="H85" s="13"/>
      <c r="J85" s="13"/>
      <c r="K85" s="13"/>
      <c r="L85" s="13"/>
    </row>
    <row r="86" spans="1:12" x14ac:dyDescent="0.2">
      <c r="A86" s="16"/>
      <c r="B86" s="18"/>
      <c r="C86" s="13"/>
      <c r="D86" s="13"/>
      <c r="E86" s="13"/>
      <c r="F86" s="13"/>
      <c r="G86" s="13"/>
      <c r="H86" s="13"/>
      <c r="J86" s="13"/>
      <c r="K86" s="13"/>
      <c r="L86" s="13"/>
    </row>
    <row r="87" spans="1:12" x14ac:dyDescent="0.2">
      <c r="A87" s="16"/>
      <c r="B87" s="18"/>
      <c r="C87" s="13"/>
      <c r="D87" s="13"/>
      <c r="E87" s="13"/>
      <c r="F87" s="13"/>
      <c r="G87" s="13"/>
      <c r="H87" s="13"/>
      <c r="J87" s="13"/>
      <c r="K87" s="13"/>
      <c r="L87" s="13"/>
    </row>
    <row r="88" spans="1:12" x14ac:dyDescent="0.2">
      <c r="A88" s="16"/>
      <c r="B88" s="17"/>
      <c r="C88" s="13"/>
      <c r="D88" s="13"/>
      <c r="E88" s="13"/>
      <c r="F88" s="13"/>
      <c r="G88" s="13"/>
      <c r="H88" s="13"/>
      <c r="J88" s="13"/>
      <c r="K88" s="13"/>
      <c r="L88" s="13"/>
    </row>
  </sheetData>
  <mergeCells count="5">
    <mergeCell ref="A72:L72"/>
    <mergeCell ref="A1:L1"/>
    <mergeCell ref="A2:L2"/>
    <mergeCell ref="A60:L60"/>
    <mergeCell ref="A36:I3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SData1</vt:lpstr>
    </vt:vector>
  </TitlesOfParts>
  <Company>University of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 Kupers</dc:creator>
  <cp:lastModifiedBy>Kupers, Leanne</cp:lastModifiedBy>
  <cp:lastPrinted>2018-08-17T11:31:35Z</cp:lastPrinted>
  <dcterms:created xsi:type="dcterms:W3CDTF">2017-01-23T15:24:50Z</dcterms:created>
  <dcterms:modified xsi:type="dcterms:W3CDTF">2019-01-15T13:32:44Z</dcterms:modified>
</cp:coreProperties>
</file>